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34" firstSheet="10" activeTab="10"/>
  </bookViews>
  <sheets>
    <sheet name="TPR_ACMVU" sheetId="1" r:id="rId1"/>
    <sheet name="TPR_APD" sheetId="2" r:id="rId2"/>
    <sheet name="NPT_ACMVU" sheetId="3" r:id="rId3"/>
    <sheet name="OE_ACMVU" sheetId="4" r:id="rId4"/>
    <sheet name="OE_APD" sheetId="5" r:id="rId5"/>
    <sheet name="LOS" sheetId="6" r:id="rId6"/>
    <sheet name="ICU2TPD" sheetId="7" r:id="rId7"/>
    <sheet name="OCC%LB" sheetId="8" r:id="rId8"/>
    <sheet name="OCC%AB" sheetId="9" r:id="rId9"/>
    <sheet name="CaseMix" sheetId="10" r:id="rId10"/>
    <sheet name="SW_ACMVU" sheetId="11" r:id="rId11"/>
    <sheet name="EB_ACMVU" sheetId="12" r:id="rId12"/>
    <sheet name="PF_ACMVU" sheetId="13" r:id="rId13"/>
    <sheet name="S_ACMVU" sheetId="14" r:id="rId14"/>
    <sheet name="PS_ACMVU" sheetId="15" r:id="rId15"/>
    <sheet name="RL_ACMVU" sheetId="16" r:id="rId16"/>
    <sheet name="D_ACMVU" sheetId="17" r:id="rId17"/>
    <sheet name="I_ACMVU" sheetId="18" r:id="rId18"/>
    <sheet name="TPH_ACMVU" sheetId="19" r:id="rId19"/>
    <sheet name="Aggregate Screens" sheetId="20" r:id="rId20"/>
  </sheets>
  <definedNames>
    <definedName name="\a">#REF!</definedName>
    <definedName name="\q">#REF!</definedName>
    <definedName name="BK1.001">#REF!</definedName>
    <definedName name="BK1.002">#REF!</definedName>
    <definedName name="BK1.003">#REF!</definedName>
    <definedName name="BK1.004">#REF!</definedName>
    <definedName name="BK1.005">#REF!</definedName>
    <definedName name="BK1.006">#REF!</definedName>
    <definedName name="BK1.007">#REF!</definedName>
    <definedName name="BK1.008">#REF!</definedName>
    <definedName name="BK1.009">#REF!</definedName>
    <definedName name="BK1.010">#REF!</definedName>
    <definedName name="BK1.011">#REF!</definedName>
    <definedName name="BK1.012">#REF!</definedName>
    <definedName name="BK1.013">#REF!</definedName>
    <definedName name="BK1.014">#REF!</definedName>
    <definedName name="BK1.015">#REF!</definedName>
    <definedName name="BK1.016">#REF!</definedName>
    <definedName name="BK1.017">#REF!</definedName>
    <definedName name="BK1.018">#REF!</definedName>
    <definedName name="BK1.019">#REF!</definedName>
    <definedName name="BK1.020">#REF!</definedName>
    <definedName name="BK1.021">#REF!</definedName>
    <definedName name="BK1.022">#REF!</definedName>
    <definedName name="BK1.023">#REF!</definedName>
    <definedName name="BK1.024">#REF!</definedName>
    <definedName name="BK1.025">#REF!</definedName>
    <definedName name="BK1.026">#REF!</definedName>
    <definedName name="BK1.027">#REF!</definedName>
    <definedName name="BK1.028">#REF!</definedName>
    <definedName name="BK1.029">#REF!</definedName>
    <definedName name="BK1.030">#REF!</definedName>
    <definedName name="BK1.031">#REF!</definedName>
    <definedName name="BK1.032">#REF!</definedName>
    <definedName name="BK1.033">#REF!</definedName>
    <definedName name="BK1.034">#REF!</definedName>
    <definedName name="BK1.035">#REF!</definedName>
    <definedName name="_xlnm.Print_Area" localSheetId="9">'CaseMix'!$A$10:$G$96</definedName>
    <definedName name="_xlnm.Print_Area" localSheetId="16">'D_ACMVU'!$A$10:$K$96</definedName>
    <definedName name="_xlnm.Print_Area" localSheetId="11">'EB_ACMVU'!$A$10:$K$96</definedName>
    <definedName name="_xlnm.Print_Area" localSheetId="17">'I_ACMVU'!$A$10:$K$96</definedName>
    <definedName name="_xlnm.Print_Area" localSheetId="6">'ICU2TPD'!$A$10:$K$96</definedName>
    <definedName name="_xlnm.Print_Area" localSheetId="5">'LOS'!$A$10:$K$96</definedName>
    <definedName name="_xlnm.Print_Area" localSheetId="2">'NPT_ACMVU'!$A$10:$K$98</definedName>
    <definedName name="_xlnm.Print_Area" localSheetId="8">'OCC%AB'!$A$10:$K$96</definedName>
    <definedName name="_xlnm.Print_Area" localSheetId="7">'OCC%LB'!$A$10:$K$96</definedName>
    <definedName name="_xlnm.Print_Area" localSheetId="3">'OE_ACMVU'!$A$10:$K$96</definedName>
    <definedName name="_xlnm.Print_Area" localSheetId="4">'OE_APD'!$A$10:$K$96</definedName>
    <definedName name="_xlnm.Print_Area" localSheetId="12">'PF_ACMVU'!$A$10:$K$96</definedName>
    <definedName name="_xlnm.Print_Area" localSheetId="14">'PS_ACMVU'!$A$10:$K$96</definedName>
    <definedName name="_xlnm.Print_Area" localSheetId="15">'RL_ACMVU'!$A$10:$K$96</definedName>
    <definedName name="_xlnm.Print_Area" localSheetId="13">'S_ACMVU'!$A$10:$K$96</definedName>
    <definedName name="_xlnm.Print_Area" localSheetId="10">'SW_ACMVU'!$A$10:$K$96</definedName>
    <definedName name="_xlnm.Print_Area" localSheetId="18">'TPH_ACMVU'!$A$10:$K$96</definedName>
    <definedName name="_xlnm.Print_Area" localSheetId="0">'TPR_ACMVU'!$A$10:$K$97</definedName>
    <definedName name="_xlnm.Print_Area" localSheetId="1">'TPR_APD'!$A$10:$K$98</definedName>
    <definedName name="_xlnm.Print_Titles" localSheetId="9">'CaseMix'!$1:$9</definedName>
    <definedName name="_xlnm.Print_Titles" localSheetId="16">'D_ACMVU'!$1:$9</definedName>
    <definedName name="_xlnm.Print_Titles" localSheetId="11">'EB_ACMVU'!$1:$9</definedName>
    <definedName name="_xlnm.Print_Titles" localSheetId="17">'I_ACMVU'!$1:$9</definedName>
    <definedName name="_xlnm.Print_Titles" localSheetId="6">'ICU2TPD'!$1:$9</definedName>
    <definedName name="_xlnm.Print_Titles" localSheetId="5">'LOS'!$1:$9</definedName>
    <definedName name="_xlnm.Print_Titles" localSheetId="2">'NPT_ACMVU'!$1:$9</definedName>
    <definedName name="_xlnm.Print_Titles" localSheetId="8">'OCC%AB'!$1:$9</definedName>
    <definedName name="_xlnm.Print_Titles" localSheetId="7">'OCC%LB'!$1:$9</definedName>
    <definedName name="_xlnm.Print_Titles" localSheetId="3">'OE_ACMVU'!$1:$9</definedName>
    <definedName name="_xlnm.Print_Titles" localSheetId="4">'OE_APD'!$1:$9</definedName>
    <definedName name="_xlnm.Print_Titles" localSheetId="12">'PF_ACMVU'!$1:$9</definedName>
    <definedName name="_xlnm.Print_Titles" localSheetId="14">'PS_ACMVU'!$1:$9</definedName>
    <definedName name="_xlnm.Print_Titles" localSheetId="15">'RL_ACMVU'!$1:$9</definedName>
    <definedName name="_xlnm.Print_Titles" localSheetId="13">'S_ACMVU'!$1:$9</definedName>
    <definedName name="_xlnm.Print_Titles" localSheetId="10">'SW_ACMVU'!$1:$9</definedName>
    <definedName name="_xlnm.Print_Titles" localSheetId="18">'TPH_ACMVU'!$1:$9</definedName>
    <definedName name="_xlnm.Print_Titles" localSheetId="0">'TPR_ACMVU'!$1:$9</definedName>
    <definedName name="_xlnm.Print_Titles" localSheetId="1">'TPR_APD'!$1:$9</definedName>
  </definedNames>
  <calcPr fullCalcOnLoad="1"/>
</workbook>
</file>

<file path=xl/sharedStrings.xml><?xml version="1.0" encoding="utf-8"?>
<sst xmlns="http://schemas.openxmlformats.org/spreadsheetml/2006/main" count="1224" uniqueCount="295">
  <si>
    <t>PATIENT REVENUE SCREENING VARIABLES</t>
  </si>
  <si>
    <t>GROSS</t>
  </si>
  <si>
    <t>REVENUE</t>
  </si>
  <si>
    <t>ACMVU</t>
  </si>
  <si>
    <t>BK1.003</t>
  </si>
  <si>
    <t>A P D</t>
  </si>
  <si>
    <t>BK1.005</t>
  </si>
  <si>
    <t>NET</t>
  </si>
  <si>
    <t>BK1.007</t>
  </si>
  <si>
    <t>OPERATING</t>
  </si>
  <si>
    <t>EXPENSES</t>
  </si>
  <si>
    <t>SUPPLEMENTAL PRIMARY SCREENING VARIABLES</t>
  </si>
  <si>
    <t>BK1.009</t>
  </si>
  <si>
    <t>APD</t>
  </si>
  <si>
    <t>BK1.011</t>
  </si>
  <si>
    <t xml:space="preserve">LENGTH OF STAY </t>
  </si>
  <si>
    <t>PATIENT</t>
  </si>
  <si>
    <t>DAYS</t>
  </si>
  <si>
    <t>L O S</t>
  </si>
  <si>
    <t>BK1.012</t>
  </si>
  <si>
    <t>TOTAL</t>
  </si>
  <si>
    <t>%</t>
  </si>
  <si>
    <t>BK1.013</t>
  </si>
  <si>
    <t>BEDS</t>
  </si>
  <si>
    <t>BK1.014</t>
  </si>
  <si>
    <t>BK1.015</t>
  </si>
  <si>
    <t>CASEMIX INDEX</t>
  </si>
  <si>
    <t>CMI</t>
  </si>
  <si>
    <t>BK1.016</t>
  </si>
  <si>
    <t>OTHER AGGREGATE SCREENING VARIABLES</t>
  </si>
  <si>
    <t>SALARIES &amp;</t>
  </si>
  <si>
    <t>WAGES</t>
  </si>
  <si>
    <t>BK1.018</t>
  </si>
  <si>
    <t>EMPLOYEE</t>
  </si>
  <si>
    <t>BENEFITS</t>
  </si>
  <si>
    <t>BK1.020</t>
  </si>
  <si>
    <t>FEES</t>
  </si>
  <si>
    <t>BK1.022</t>
  </si>
  <si>
    <t>SUPPLIES</t>
  </si>
  <si>
    <t>BK1.024</t>
  </si>
  <si>
    <t>PURCHASED</t>
  </si>
  <si>
    <t>SERVICES</t>
  </si>
  <si>
    <t>BK1.026</t>
  </si>
  <si>
    <t>EXPENSE</t>
  </si>
  <si>
    <t>BK1.028</t>
  </si>
  <si>
    <t>RENT/LEASE</t>
  </si>
  <si>
    <t>BK1.030</t>
  </si>
  <si>
    <t>INTEREST</t>
  </si>
  <si>
    <t>BK1.034</t>
  </si>
  <si>
    <t>PAID HRS</t>
  </si>
  <si>
    <t>BK1.OO1</t>
  </si>
  <si>
    <t>LICNO</t>
  </si>
  <si>
    <t>HOSPITAL</t>
  </si>
  <si>
    <t>TOTAL PATIENT REVENUE/ACMVU</t>
  </si>
  <si>
    <t>TOTAL PATIENT REVENUE/APD</t>
  </si>
  <si>
    <t>NET PATIENT REVENUE/ACMVU</t>
  </si>
  <si>
    <t>OPERATING EXPENSES/ACMVU</t>
  </si>
  <si>
    <t>OPERATING EXPENSES/APD</t>
  </si>
  <si>
    <t>EXPLANATORY SCREENING VARIABLES</t>
  </si>
  <si>
    <t xml:space="preserve"> % OF INTENSIVE TO TOTAL PATIENT DAYS</t>
  </si>
  <si>
    <t>PERCENT OCCUPANCY OF LICENSED BEDS</t>
  </si>
  <si>
    <t>PERCENT OCCUPANCY OF AVAILABLE BEDS</t>
  </si>
  <si>
    <t>SALARIES &amp; WAGES /ACMVU</t>
  </si>
  <si>
    <t>EMPLOYEE BENEFITS /ACMVU</t>
  </si>
  <si>
    <t>PROFESSIONAL FEES /ACMVU</t>
  </si>
  <si>
    <t>SUPPLIES EXPENSES /ACMVU</t>
  </si>
  <si>
    <t>PURCHASED SERVICES /ACMVU</t>
  </si>
  <si>
    <t>DEPRECIATION EXPENSE /ACMVU</t>
  </si>
  <si>
    <t>RENTALS &amp; LEASES /ACMVU</t>
  </si>
  <si>
    <t>TOTAL INTEREST /ACMVU</t>
  </si>
  <si>
    <t>TOTAL PAID HOURS/ ACMVU</t>
  </si>
  <si>
    <t>PAGE</t>
  </si>
  <si>
    <t>Full</t>
  </si>
  <si>
    <t>Inpatient</t>
  </si>
  <si>
    <t xml:space="preserve">Outpatient </t>
  </si>
  <si>
    <t>Total</t>
  </si>
  <si>
    <t>Other</t>
  </si>
  <si>
    <t>Purchased</t>
  </si>
  <si>
    <t>Depreciation</t>
  </si>
  <si>
    <t>Bad</t>
  </si>
  <si>
    <t xml:space="preserve">Other </t>
  </si>
  <si>
    <t>Net</t>
  </si>
  <si>
    <t>Non Operating</t>
  </si>
  <si>
    <t>Net Revenue</t>
  </si>
  <si>
    <t xml:space="preserve">Federal </t>
  </si>
  <si>
    <t>Time</t>
  </si>
  <si>
    <t>Gross</t>
  </si>
  <si>
    <t>Contractual</t>
  </si>
  <si>
    <t>Administrative</t>
  </si>
  <si>
    <t>Deducts From</t>
  </si>
  <si>
    <t xml:space="preserve">Operating </t>
  </si>
  <si>
    <t>Tax</t>
  </si>
  <si>
    <t>Operating</t>
  </si>
  <si>
    <t>Professional</t>
  </si>
  <si>
    <t>Services</t>
  </si>
  <si>
    <t>Rentals</t>
  </si>
  <si>
    <t>Licenses &amp;</t>
  </si>
  <si>
    <t>Debt</t>
  </si>
  <si>
    <t>Direct</t>
  </si>
  <si>
    <t>Before Extr.</t>
  </si>
  <si>
    <t>Extraordinary</t>
  </si>
  <si>
    <t>Income</t>
  </si>
  <si>
    <t>Licno</t>
  </si>
  <si>
    <t>Hospital</t>
  </si>
  <si>
    <t>Year</t>
  </si>
  <si>
    <t>Equivalents</t>
  </si>
  <si>
    <t>Revenue</t>
  </si>
  <si>
    <t>Adjustments</t>
  </si>
  <si>
    <t>Charity</t>
  </si>
  <si>
    <t>Salaries</t>
  </si>
  <si>
    <t>Benefits</t>
  </si>
  <si>
    <t>Fees</t>
  </si>
  <si>
    <t>Supplies</t>
  </si>
  <si>
    <t>Utilities</t>
  </si>
  <si>
    <t>Leases</t>
  </si>
  <si>
    <t>Insurance</t>
  </si>
  <si>
    <t>Taxes</t>
  </si>
  <si>
    <t>Interest</t>
  </si>
  <si>
    <t>Expense</t>
  </si>
  <si>
    <t>Expenses</t>
  </si>
  <si>
    <t>Items</t>
  </si>
  <si>
    <t>DPLLICNO</t>
  </si>
  <si>
    <t>DPLHOSPNAME</t>
  </si>
  <si>
    <t>YEAR</t>
  </si>
  <si>
    <t>YCSFTE</t>
  </si>
  <si>
    <t>YCSIPR</t>
  </si>
  <si>
    <t>YCSOPR</t>
  </si>
  <si>
    <t>TYCSPSR</t>
  </si>
  <si>
    <t>YCSCA</t>
  </si>
  <si>
    <t>YCSCUC</t>
  </si>
  <si>
    <t>YCSOAA</t>
  </si>
  <si>
    <t>TYCSDFR</t>
  </si>
  <si>
    <t>TYCSNPSR</t>
  </si>
  <si>
    <t>YCSOOR</t>
  </si>
  <si>
    <t>YCSTR</t>
  </si>
  <si>
    <t>TYCSOR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</si>
  <si>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</si>
  <si>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</si>
  <si>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</si>
  <si>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</si>
  <si>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</si>
  <si>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</si>
  <si>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</si>
  <si>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</si>
  <si>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</si>
  <si>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</si>
  <si>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</si>
  <si>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</si>
  <si>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</si>
  <si>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TYCSOE</t>
  </si>
  <si>
    <t>TYCSNOR</t>
  </si>
  <si>
    <t>YCSNORNE</t>
  </si>
  <si>
    <t>TYCSNRBEI</t>
  </si>
  <si>
    <t>YCSEI</t>
  </si>
  <si>
    <t>YCSFIT</t>
  </si>
  <si>
    <t>TYCSNRE</t>
  </si>
  <si>
    <t>TCALAPD</t>
  </si>
  <si>
    <t>TCALAA</t>
  </si>
  <si>
    <t>TYACVU</t>
  </si>
  <si>
    <t>YCASEMX</t>
  </si>
  <si>
    <t>Net Patient</t>
  </si>
  <si>
    <t>Service</t>
  </si>
  <si>
    <t>Patient</t>
  </si>
  <si>
    <t xml:space="preserve">Total </t>
  </si>
  <si>
    <t>Beds</t>
  </si>
  <si>
    <t xml:space="preserve">Beds </t>
  </si>
  <si>
    <t>Days</t>
  </si>
  <si>
    <t>Admissions</t>
  </si>
  <si>
    <t>Licensed</t>
  </si>
  <si>
    <t>Available</t>
  </si>
  <si>
    <t>YHPDYS</t>
  </si>
  <si>
    <t>YADMISAP</t>
  </si>
  <si>
    <t>YTBL</t>
  </si>
  <si>
    <t>TYBA</t>
  </si>
  <si>
    <t>Intensive</t>
  </si>
  <si>
    <t>YUTS</t>
  </si>
  <si>
    <t>Adjusted</t>
  </si>
  <si>
    <t>Case Mix</t>
  </si>
  <si>
    <t>Values</t>
  </si>
  <si>
    <t>Case</t>
  </si>
  <si>
    <t>Mix</t>
  </si>
  <si>
    <t>CHANGE</t>
  </si>
  <si>
    <t xml:space="preserve">PER </t>
  </si>
  <si>
    <t>PER</t>
  </si>
  <si>
    <t>ADMITS</t>
  </si>
  <si>
    <t>ICU</t>
  </si>
  <si>
    <t>PRO</t>
  </si>
  <si>
    <t>DEPREC.</t>
  </si>
  <si>
    <t>LIC.</t>
  </si>
  <si>
    <t>AVAIL.</t>
  </si>
  <si>
    <t>SNF</t>
  </si>
  <si>
    <t>ATC</t>
  </si>
  <si>
    <t>Avail.</t>
  </si>
  <si>
    <t>YSNF</t>
  </si>
  <si>
    <t>YATC</t>
  </si>
  <si>
    <t>AUBURN REGIONAL MEDICAL CENTER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</si>
  <si>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</si>
  <si>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</si>
  <si>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</si>
  <si>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</si>
  <si>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</si>
  <si>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</si>
  <si>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</si>
  <si>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</si>
  <si>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</si>
  <si>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</si>
  <si>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</si>
  <si>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</si>
  <si>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</si>
  <si>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</si>
  <si>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</si>
  <si>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</si>
  <si>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</si>
  <si>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</si>
  <si>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</si>
  <si>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</si>
  <si>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</si>
  <si>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</si>
  <si>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KLICKITAT VALLEY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</si>
  <si>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</si>
  <si>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</si>
  <si>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</si>
  <si>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</si>
  <si>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</si>
  <si>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</si>
  <si>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NEWPORT COMMUNITY HOSPITAL</t>
  </si>
  <si>
    <t>NORTH VALLEY HOSPITAL</t>
  </si>
  <si>
    <t>OCEAN BEACH HOSPITAL</t>
  </si>
  <si>
    <t>ODESSA MEMORIAL HOSPITAL</t>
  </si>
  <si>
    <t>OTHELLO COMMUNITY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</si>
  <si>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</si>
  <si>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</si>
  <si>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</si>
  <si>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</si>
  <si>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</si>
  <si>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</si>
  <si>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</si>
  <si>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</si>
  <si>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</si>
  <si>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</si>
  <si>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</si>
  <si>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</si>
  <si>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</si>
  <si>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</si>
  <si>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</si>
  <si>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</si>
  <si>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</si>
  <si>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</si>
  <si>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</si>
  <si>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</si>
  <si>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</si>
  <si>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</si>
  <si>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ACCTNO</t>
  </si>
  <si>
    <t>SEATTLE CANCER CARE ALLIANCE</t>
  </si>
  <si>
    <t>SNOQUALMIE VALLEY HOSPITAL</t>
  </si>
  <si>
    <t>TOPPENISH COMMUNITY HOSPITAL</t>
  </si>
  <si>
    <t>SKAGIT VALLEY HOSPITAL</t>
  </si>
  <si>
    <t>UNITED GENERAL HOSPITAL</t>
  </si>
  <si>
    <t>STEVENS HOSPITAL</t>
  </si>
  <si>
    <t>DEER PARK HOSPITAL</t>
  </si>
  <si>
    <t>HARRISON MEDICAL CENTER</t>
  </si>
  <si>
    <t>HIGHLINE MEDICAL CENTER</t>
  </si>
  <si>
    <t>KINDRED HOSPITAL - SEATTLE</t>
  </si>
  <si>
    <t>LEGACY SALMON CREEK HOSPITAL</t>
  </si>
  <si>
    <t>MARK REED HOSPITAL</t>
  </si>
  <si>
    <t>MID VALLEY HOSPITAL</t>
  </si>
  <si>
    <t>NORTHWEST HOSPITAL &amp; MEDICAL CENTER</t>
  </si>
  <si>
    <t>OLYMPIC MEDICAL CENTER</t>
  </si>
  <si>
    <t>PULLMAN REGIONAL HOSPITAL</t>
  </si>
  <si>
    <t>SAINT LUKES REHABILIATION INSTITUTE</t>
  </si>
  <si>
    <t>UNIVERSITY OF WASHINGTON MEDICAL CENTER</t>
  </si>
  <si>
    <t>PROVIDENCE HOLY FAMILY HOSPITAL</t>
  </si>
  <si>
    <t>PROVIDENCE MOUNT CARMEL HOSPITAL</t>
  </si>
  <si>
    <t>PROVIDENCE SACRED HEART MEDICAL CENTER</t>
  </si>
  <si>
    <t>PEACEHEALTH SAINT JOSEPH HOSPITAL</t>
  </si>
  <si>
    <t>PROVIDENCE SAINT MARY MEDICAL CENTER</t>
  </si>
  <si>
    <t>SWEDISH HEALTH SERVICES</t>
  </si>
  <si>
    <t>SWEDISH MEDICAL CENTER CHERRY HILL</t>
  </si>
  <si>
    <t>SEATTLE CHILDRENS HOSPITAL</t>
  </si>
  <si>
    <t>OKANOGAN-DOUGLAS DISTRICT HOSPITAL</t>
  </si>
  <si>
    <t>ENUMCLAW REGIONAL HOSPITAL</t>
  </si>
  <si>
    <t>PROVIDENCE REGIONAL MEDICAL CENTER EVERETT</t>
  </si>
  <si>
    <t>JEFFERSON HEALTHCARE HOSPITAL</t>
  </si>
  <si>
    <t>YAKIMA REGIONAL MEDICAL AND CARDIAC CENTER</t>
  </si>
  <si>
    <t>QUINCY VALLEY MEDICAL CENTER</t>
  </si>
  <si>
    <t>KADLEC REGIONAL MEDICAL CENTER</t>
  </si>
  <si>
    <t>MARY BRIDGE CHILDRENS HEALTH CENTER</t>
  </si>
  <si>
    <t>PROVIDENCE SAINT JOSEPHS HOSPITAL</t>
  </si>
  <si>
    <t>SAINT FRANCIS COMMUNITY HOSPITAL</t>
  </si>
  <si>
    <t>REGIONAL HOSP. FOR RESP. &amp; COMPLEX CARE</t>
  </si>
  <si>
    <t>WENATCHEE VALLEY MEDICAL CENTER</t>
  </si>
  <si>
    <t>NAVOS</t>
  </si>
  <si>
    <t>SWEDISH EDMONDS</t>
  </si>
  <si>
    <t>SAINT ANTHONY HOSPITAL</t>
  </si>
  <si>
    <t>saint anthony hospital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</si>
</sst>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00_);\(#,##0.00000\)"/>
    <numFmt numFmtId="166" formatCode="0.0000"/>
    <numFmt numFmtId="167" formatCode="0.00000"/>
    <numFmt numFmtId="168" formatCode="0.00000_);\(0.00000\)"/>
    <numFmt numFmtId="169" formatCode="General_)"/>
    <numFmt numFmtId="170" formatCode="0_)"/>
    <numFmt numFmtId="171" formatCode="#,##0.000000_);\(#,##0.000000\)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0"/>
      <color indexed="12"/>
      <name val="Courier New"/>
      <family val="3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quotePrefix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quotePrefix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67" fontId="0" fillId="0" borderId="0" xfId="0" applyNumberFormat="1" applyAlignment="1">
      <alignment horizontal="centerContinuous"/>
    </xf>
    <xf numFmtId="167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centerContinuous"/>
      <protection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quotePrefix="1">
      <alignment horizontal="center"/>
    </xf>
    <xf numFmtId="3" fontId="3" fillId="33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33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7" fontId="3" fillId="0" borderId="0" xfId="0" applyNumberFormat="1" applyFont="1" applyAlignment="1">
      <alignment/>
    </xf>
    <xf numFmtId="3" fontId="4" fillId="33" borderId="0" xfId="0" applyNumberFormat="1" applyFont="1" applyFill="1" applyAlignment="1" applyProtection="1">
      <alignment/>
      <protection locked="0"/>
    </xf>
    <xf numFmtId="168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169" fontId="3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 applyProtection="1" quotePrefix="1">
      <alignment horizontal="left"/>
      <protection locked="0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 applyProtection="1">
      <alignment horizontal="left"/>
      <protection/>
    </xf>
    <xf numFmtId="169" fontId="0" fillId="0" borderId="0" xfId="0" applyNumberForma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70" fontId="6" fillId="0" borderId="0" xfId="0" applyNumberFormat="1" applyFont="1" applyAlignment="1" applyProtection="1">
      <alignment/>
      <protection locked="0"/>
    </xf>
    <xf numFmtId="169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>
      <alignment/>
    </xf>
    <xf numFmtId="169" fontId="6" fillId="0" borderId="0" xfId="0" applyNumberFormat="1" applyFont="1" applyAlignment="1" applyProtection="1">
      <alignment/>
      <protection locked="0"/>
    </xf>
    <xf numFmtId="169" fontId="2" fillId="0" borderId="0" xfId="0" applyNumberFormat="1" applyFont="1" applyAlignment="1" applyProtection="1" quotePrefix="1">
      <alignment horizontal="left"/>
      <protection/>
    </xf>
    <xf numFmtId="16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>
      <alignment horizontal="center"/>
    </xf>
    <xf numFmtId="39" fontId="2" fillId="0" borderId="0" xfId="57" applyNumberFormat="1">
      <alignment/>
      <protection/>
    </xf>
    <xf numFmtId="37" fontId="2" fillId="0" borderId="0" xfId="57" applyNumberFormat="1">
      <alignment/>
      <protection/>
    </xf>
    <xf numFmtId="169" fontId="6" fillId="0" borderId="0" xfId="0" applyNumberFormat="1" applyFont="1" applyAlignment="1" applyProtection="1">
      <alignment horizontal="left"/>
      <protection locked="0"/>
    </xf>
    <xf numFmtId="37" fontId="2" fillId="0" borderId="0" xfId="58" applyNumberFormat="1">
      <alignment/>
      <protection/>
    </xf>
    <xf numFmtId="165" fontId="2" fillId="0" borderId="0" xfId="58" applyNumberFormat="1">
      <alignment/>
      <protection/>
    </xf>
    <xf numFmtId="0" fontId="2" fillId="0" borderId="0" xfId="56">
      <alignment/>
      <protection/>
    </xf>
    <xf numFmtId="39" fontId="2" fillId="0" borderId="0" xfId="56" applyNumberFormat="1">
      <alignment/>
      <protection/>
    </xf>
    <xf numFmtId="37" fontId="2" fillId="0" borderId="0" xfId="56" applyNumberFormat="1">
      <alignment/>
      <protection/>
    </xf>
    <xf numFmtId="0" fontId="7" fillId="0" borderId="0" xfId="0" applyFont="1" applyAlignment="1" applyProtection="1" quotePrefix="1">
      <alignment horizontal="center"/>
      <protection/>
    </xf>
    <xf numFmtId="3" fontId="3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171" fontId="2" fillId="0" borderId="0" xfId="0" applyNumberFormat="1" applyFont="1" applyAlignment="1">
      <alignment/>
    </xf>
    <xf numFmtId="0" fontId="2" fillId="0" borderId="0" xfId="55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gregate Screens" xfId="55"/>
    <cellStyle name="Normal_DEP" xfId="56"/>
    <cellStyle name="Normal_FS1" xfId="57"/>
    <cellStyle name="Normal_H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="75" zoomScaleNormal="75" zoomScalePageLayoutView="0" workbookViewId="0" topLeftCell="A69">
      <selection activeCell="H106" sqref="H106"/>
    </sheetView>
  </sheetViews>
  <sheetFormatPr defaultColWidth="6.875" defaultRowHeight="12.75"/>
  <cols>
    <col min="1" max="1" width="7.25390625" style="17" customWidth="1"/>
    <col min="2" max="2" width="6.125" style="17" bestFit="1" customWidth="1"/>
    <col min="3" max="3" width="42.25390625" style="17" customWidth="1"/>
    <col min="4" max="4" width="12.00390625" style="17" bestFit="1" customWidth="1"/>
    <col min="5" max="5" width="7.125" style="17" bestFit="1" customWidth="1"/>
    <col min="6" max="6" width="10.00390625" style="17" bestFit="1" customWidth="1"/>
    <col min="7" max="7" width="12.00390625" style="17" bestFit="1" customWidth="1"/>
    <col min="8" max="8" width="7.125" style="17" bestFit="1" customWidth="1"/>
    <col min="9" max="9" width="10.00390625" style="17" bestFit="1" customWidth="1"/>
    <col min="10" max="10" width="2.625" style="17" customWidth="1"/>
    <col min="11" max="11" width="8.125" style="17" bestFit="1" customWidth="1"/>
    <col min="12" max="16384" width="6.875" style="17" customWidth="1"/>
  </cols>
  <sheetData>
    <row r="1" spans="1:9" ht="12">
      <c r="A1" s="15" t="s">
        <v>50</v>
      </c>
      <c r="B1" s="15"/>
      <c r="C1" s="15"/>
      <c r="D1" s="15"/>
      <c r="E1" s="15"/>
      <c r="F1" s="16"/>
      <c r="G1" s="15"/>
      <c r="H1" s="15"/>
      <c r="I1" s="15"/>
    </row>
    <row r="2" spans="6:11" ht="12">
      <c r="F2" s="18"/>
      <c r="K2" s="19" t="s">
        <v>71</v>
      </c>
    </row>
    <row r="3" spans="4:11" ht="12">
      <c r="D3" s="20"/>
      <c r="F3" s="18"/>
      <c r="K3" s="17">
        <v>1</v>
      </c>
    </row>
    <row r="4" spans="1:9" ht="12">
      <c r="A4" s="16" t="s">
        <v>0</v>
      </c>
      <c r="B4" s="15"/>
      <c r="C4" s="15"/>
      <c r="D4" s="21"/>
      <c r="E4" s="16"/>
      <c r="F4" s="15"/>
      <c r="G4" s="15"/>
      <c r="H4" s="15"/>
      <c r="I4" s="15"/>
    </row>
    <row r="5" spans="1:9" ht="12">
      <c r="A5" s="16" t="s">
        <v>53</v>
      </c>
      <c r="B5" s="15"/>
      <c r="C5" s="15"/>
      <c r="D5" s="15"/>
      <c r="E5" s="16"/>
      <c r="F5" s="15"/>
      <c r="G5" s="15"/>
      <c r="H5" s="15"/>
      <c r="I5" s="15"/>
    </row>
    <row r="7" spans="5:9" ht="12">
      <c r="E7" s="77">
        <f>ROUND(+'Aggregate Screens'!C5,0)</f>
        <v>2008</v>
      </c>
      <c r="F7" s="19">
        <f>+E7</f>
        <v>2008</v>
      </c>
      <c r="H7" s="18">
        <f>+F7+1</f>
        <v>2009</v>
      </c>
      <c r="I7" s="19">
        <f>+H7</f>
        <v>2009</v>
      </c>
    </row>
    <row r="8" spans="1:11" ht="12">
      <c r="A8" s="19"/>
      <c r="B8" s="19"/>
      <c r="C8" s="19"/>
      <c r="D8" s="18" t="s">
        <v>1</v>
      </c>
      <c r="F8" s="22" t="s">
        <v>182</v>
      </c>
      <c r="G8" s="18" t="s">
        <v>1</v>
      </c>
      <c r="I8" s="22" t="s">
        <v>182</v>
      </c>
      <c r="K8" s="19" t="s">
        <v>21</v>
      </c>
    </row>
    <row r="9" spans="1:11" ht="12">
      <c r="A9" s="19"/>
      <c r="B9" s="19" t="s">
        <v>51</v>
      </c>
      <c r="C9" s="19" t="s">
        <v>52</v>
      </c>
      <c r="D9" s="18" t="s">
        <v>2</v>
      </c>
      <c r="E9" s="18" t="s">
        <v>3</v>
      </c>
      <c r="F9" s="18" t="s">
        <v>3</v>
      </c>
      <c r="G9" s="18" t="s">
        <v>2</v>
      </c>
      <c r="H9" s="18" t="s">
        <v>3</v>
      </c>
      <c r="I9" s="18" t="s">
        <v>3</v>
      </c>
      <c r="K9" s="19" t="s">
        <v>181</v>
      </c>
    </row>
    <row r="10" spans="2:11" ht="12">
      <c r="B10" s="17">
        <f>+'Aggregate Screens'!A5</f>
        <v>1</v>
      </c>
      <c r="C10" s="17" t="str">
        <f>+'Aggregate Screens'!B5</f>
        <v>SWEDISH HEALTH SERVICES</v>
      </c>
      <c r="D10" s="23">
        <f>ROUND(+'Aggregate Screens'!G5,0)</f>
        <v>2273673555</v>
      </c>
      <c r="E10" s="23">
        <f>ROUND(+'Aggregate Screens'!AN5,0)</f>
        <v>64206</v>
      </c>
      <c r="F10" s="24">
        <f>IF(D10=0,"",IF(E10=0,"",ROUND(D10/E10,2)))</f>
        <v>35412.17</v>
      </c>
      <c r="G10" s="23">
        <f>ROUND(+'Aggregate Screens'!G110,0)</f>
        <v>2499120218</v>
      </c>
      <c r="H10" s="23">
        <f>ROUND(+'Aggregate Screens'!AN110,0)</f>
        <v>65434</v>
      </c>
      <c r="I10" s="24">
        <f>IF(G10=0,"",IF(H10=0,"",ROUND(G10/H10,2)))</f>
        <v>38192.99</v>
      </c>
      <c r="K10" s="26">
        <f>IF(D10=0,"",IF(E10=0,"",IF(G10=0,"",IF(H10=0,"",ROUND(I10/F10-1,4)))))</f>
        <v>0.0785</v>
      </c>
    </row>
    <row r="11" spans="2:11" ht="12">
      <c r="B11" s="17">
        <f>+'Aggregate Screens'!A6</f>
        <v>3</v>
      </c>
      <c r="C11" s="17" t="str">
        <f>+'Aggregate Screens'!B6</f>
        <v>SWEDISH MEDICAL CENTER CHERRY HILL</v>
      </c>
      <c r="D11" s="23">
        <f>ROUND(+'Aggregate Screens'!G6,0)</f>
        <v>883232669</v>
      </c>
      <c r="E11" s="23">
        <f>ROUND(+'Aggregate Screens'!AN6,0)</f>
        <v>25431</v>
      </c>
      <c r="F11" s="24">
        <f aca="true" t="shared" si="0" ref="F11:F74">IF(D11=0,"",IF(E11=0,"",ROUND(D11/E11,2)))</f>
        <v>34730.55</v>
      </c>
      <c r="G11" s="23">
        <f>ROUND(+'Aggregate Screens'!G111,0)</f>
        <v>995990224</v>
      </c>
      <c r="H11" s="23">
        <f>ROUND(+'Aggregate Screens'!AN111,0)</f>
        <v>27098</v>
      </c>
      <c r="I11" s="24">
        <f aca="true" t="shared" si="1" ref="I11:I74">IF(G11=0,"",IF(H11=0,"",ROUND(G11/H11,2)))</f>
        <v>36755.12</v>
      </c>
      <c r="K11" s="26">
        <f aca="true" t="shared" si="2" ref="K11:K74">IF(D11=0,"",IF(E11=0,"",IF(G11=0,"",IF(H11=0,"",ROUND(I11/F11-1,4)))))</f>
        <v>0.0583</v>
      </c>
    </row>
    <row r="12" spans="2:11" ht="12">
      <c r="B12" s="17">
        <f>+'Aggregate Screens'!A7</f>
        <v>8</v>
      </c>
      <c r="C12" s="17" t="str">
        <f>+'Aggregate Screens'!B7</f>
        <v>KLICKITAT VALLEY HOSPITAL</v>
      </c>
      <c r="D12" s="23">
        <f>ROUND(+'Aggregate Screens'!G7,0)</f>
        <v>21181976</v>
      </c>
      <c r="E12" s="23">
        <f>ROUND(+'Aggregate Screens'!AN7,0)</f>
        <v>1629</v>
      </c>
      <c r="F12" s="24">
        <f t="shared" si="0"/>
        <v>13003.05</v>
      </c>
      <c r="G12" s="23">
        <f>ROUND(+'Aggregate Screens'!G112,0)</f>
        <v>25380072</v>
      </c>
      <c r="H12" s="23">
        <f>ROUND(+'Aggregate Screens'!AN112,0)</f>
        <v>1645</v>
      </c>
      <c r="I12" s="24">
        <f t="shared" si="1"/>
        <v>15428.62</v>
      </c>
      <c r="K12" s="26">
        <f t="shared" si="2"/>
        <v>0.1865</v>
      </c>
    </row>
    <row r="13" spans="2:11" ht="12">
      <c r="B13" s="17">
        <f>+'Aggregate Screens'!A8</f>
        <v>10</v>
      </c>
      <c r="C13" s="17" t="str">
        <f>+'Aggregate Screens'!B8</f>
        <v>VIRGINIA MASON MEDICAL CENTER</v>
      </c>
      <c r="D13" s="23">
        <f>ROUND(+'Aggregate Screens'!G8,0)</f>
        <v>1264091812</v>
      </c>
      <c r="E13" s="23">
        <f>ROUND(+'Aggregate Screens'!AN8,0)</f>
        <v>76904</v>
      </c>
      <c r="F13" s="24">
        <f t="shared" si="0"/>
        <v>16437.27</v>
      </c>
      <c r="G13" s="23">
        <f>ROUND(+'Aggregate Screens'!G113,0)</f>
        <v>1433932402</v>
      </c>
      <c r="H13" s="23">
        <f>ROUND(+'Aggregate Screens'!AN113,0)</f>
        <v>79237</v>
      </c>
      <c r="I13" s="24">
        <f t="shared" si="1"/>
        <v>18096.75</v>
      </c>
      <c r="K13" s="26">
        <f t="shared" si="2"/>
        <v>0.101</v>
      </c>
    </row>
    <row r="14" spans="2:11" ht="12">
      <c r="B14" s="17">
        <f>+'Aggregate Screens'!A9</f>
        <v>14</v>
      </c>
      <c r="C14" s="17" t="str">
        <f>+'Aggregate Screens'!B9</f>
        <v>SEATTLE CHILDRENS HOSPITAL</v>
      </c>
      <c r="D14" s="23">
        <f>ROUND(+'Aggregate Screens'!G9,0)</f>
        <v>868424000</v>
      </c>
      <c r="E14" s="23">
        <f>ROUND(+'Aggregate Screens'!AN9,0)</f>
        <v>26512</v>
      </c>
      <c r="F14" s="24">
        <f t="shared" si="0"/>
        <v>32755.88</v>
      </c>
      <c r="G14" s="23">
        <f>ROUND(+'Aggregate Screens'!G114,0)</f>
        <v>1014955000</v>
      </c>
      <c r="H14" s="23">
        <f>ROUND(+'Aggregate Screens'!AN114,0)</f>
        <v>28361</v>
      </c>
      <c r="I14" s="24">
        <f t="shared" si="1"/>
        <v>35787</v>
      </c>
      <c r="K14" s="26">
        <f t="shared" si="2"/>
        <v>0.0925</v>
      </c>
    </row>
    <row r="15" spans="2:11" ht="12">
      <c r="B15" s="17">
        <f>+'Aggregate Screens'!A10</f>
        <v>20</v>
      </c>
      <c r="C15" s="17" t="str">
        <f>+'Aggregate Screens'!B10</f>
        <v>GROUP HEALTH CENTRAL</v>
      </c>
      <c r="D15" s="23">
        <f>ROUND(+'Aggregate Screens'!G10,0)</f>
        <v>90636666</v>
      </c>
      <c r="E15" s="23">
        <f>ROUND(+'Aggregate Screens'!AN10,0)</f>
        <v>1208</v>
      </c>
      <c r="F15" s="24">
        <f t="shared" si="0"/>
        <v>75030.35</v>
      </c>
      <c r="G15" s="23">
        <f>ROUND(+'Aggregate Screens'!G115,0)</f>
        <v>25841595</v>
      </c>
      <c r="H15" s="23">
        <f>ROUND(+'Aggregate Screens'!AN115,0)</f>
        <v>1122</v>
      </c>
      <c r="I15" s="24">
        <f t="shared" si="1"/>
        <v>23031.72</v>
      </c>
      <c r="K15" s="26">
        <f t="shared" si="2"/>
        <v>-0.693</v>
      </c>
    </row>
    <row r="16" spans="2:11" ht="12">
      <c r="B16" s="17">
        <f>+'Aggregate Screens'!A11</f>
        <v>21</v>
      </c>
      <c r="C16" s="17" t="str">
        <f>+'Aggregate Screens'!B11</f>
        <v>NEWPORT COMMUNITY HOSPITAL</v>
      </c>
      <c r="D16" s="23">
        <f>ROUND(+'Aggregate Screens'!G11,0)</f>
        <v>29348896</v>
      </c>
      <c r="E16" s="23">
        <f>ROUND(+'Aggregate Screens'!AN11,0)</f>
        <v>2926</v>
      </c>
      <c r="F16" s="24">
        <f t="shared" si="0"/>
        <v>10030.38</v>
      </c>
      <c r="G16" s="23">
        <f>ROUND(+'Aggregate Screens'!G116,0)</f>
        <v>30221870</v>
      </c>
      <c r="H16" s="23">
        <f>ROUND(+'Aggregate Screens'!AN116,0)</f>
        <v>2664</v>
      </c>
      <c r="I16" s="24">
        <f t="shared" si="1"/>
        <v>11344.55</v>
      </c>
      <c r="K16" s="26">
        <f t="shared" si="2"/>
        <v>0.131</v>
      </c>
    </row>
    <row r="17" spans="2:11" ht="12">
      <c r="B17" s="17">
        <f>+'Aggregate Screens'!A12</f>
        <v>22</v>
      </c>
      <c r="C17" s="17" t="str">
        <f>+'Aggregate Screens'!B12</f>
        <v>LOURDES MEDICAL CENTER</v>
      </c>
      <c r="D17" s="23">
        <f>ROUND(+'Aggregate Screens'!G12,0)</f>
        <v>166736446</v>
      </c>
      <c r="E17" s="23">
        <f>ROUND(+'Aggregate Screens'!AN12,0)</f>
        <v>4975</v>
      </c>
      <c r="F17" s="24">
        <f t="shared" si="0"/>
        <v>33514.86</v>
      </c>
      <c r="G17" s="23">
        <f>ROUND(+'Aggregate Screens'!G117,0)</f>
        <v>187124422</v>
      </c>
      <c r="H17" s="23">
        <f>ROUND(+'Aggregate Screens'!AN117,0)</f>
        <v>4807</v>
      </c>
      <c r="I17" s="24">
        <f t="shared" si="1"/>
        <v>38927.49</v>
      </c>
      <c r="K17" s="26">
        <f t="shared" si="2"/>
        <v>0.1615</v>
      </c>
    </row>
    <row r="18" spans="2:11" ht="12">
      <c r="B18" s="17">
        <f>+'Aggregate Screens'!A13</f>
        <v>23</v>
      </c>
      <c r="C18" s="17" t="str">
        <f>+'Aggregate Screens'!B13</f>
        <v>OKANOGAN-DOUGLAS DISTRICT HOSPITAL</v>
      </c>
      <c r="D18" s="23">
        <f>ROUND(+'Aggregate Screens'!G13,0)</f>
        <v>23708750</v>
      </c>
      <c r="E18" s="23">
        <f>ROUND(+'Aggregate Screens'!AN13,0)</f>
        <v>1506</v>
      </c>
      <c r="F18" s="24">
        <f t="shared" si="0"/>
        <v>15742.86</v>
      </c>
      <c r="G18" s="23">
        <f>ROUND(+'Aggregate Screens'!G118,0)</f>
        <v>25710494</v>
      </c>
      <c r="H18" s="23">
        <f>ROUND(+'Aggregate Screens'!AN118,0)</f>
        <v>1454</v>
      </c>
      <c r="I18" s="24">
        <f t="shared" si="1"/>
        <v>17682.6</v>
      </c>
      <c r="K18" s="26">
        <f t="shared" si="2"/>
        <v>0.1232</v>
      </c>
    </row>
    <row r="19" spans="2:11" ht="12">
      <c r="B19" s="17">
        <f>+'Aggregate Screens'!A14</f>
        <v>26</v>
      </c>
      <c r="C19" s="17" t="str">
        <f>+'Aggregate Screens'!B14</f>
        <v>PEACEHEALTH SAINT JOHN MEDICAL CENTER</v>
      </c>
      <c r="D19" s="23">
        <f>ROUND(+'Aggregate Screens'!G14,0)</f>
        <v>390644543</v>
      </c>
      <c r="E19" s="23">
        <f>ROUND(+'Aggregate Screens'!AN14,0)</f>
        <v>23290</v>
      </c>
      <c r="F19" s="24">
        <f t="shared" si="0"/>
        <v>16773.06</v>
      </c>
      <c r="G19" s="23">
        <f>ROUND(+'Aggregate Screens'!G119,0)</f>
        <v>433353183</v>
      </c>
      <c r="H19" s="23">
        <f>ROUND(+'Aggregate Screens'!AN119,0)</f>
        <v>24570</v>
      </c>
      <c r="I19" s="24">
        <f t="shared" si="1"/>
        <v>17637.49</v>
      </c>
      <c r="K19" s="26">
        <f t="shared" si="2"/>
        <v>0.0515</v>
      </c>
    </row>
    <row r="20" spans="2:11" ht="12">
      <c r="B20" s="17">
        <f>+'Aggregate Screens'!A15</f>
        <v>29</v>
      </c>
      <c r="C20" s="17" t="str">
        <f>+'Aggregate Screens'!B15</f>
        <v>HARBORVIEW MEDICAL CENTER</v>
      </c>
      <c r="D20" s="23">
        <f>ROUND(+'Aggregate Screens'!G15,0)</f>
        <v>1209718000</v>
      </c>
      <c r="E20" s="23">
        <f>ROUND(+'Aggregate Screens'!AN15,0)</f>
        <v>43532</v>
      </c>
      <c r="F20" s="24">
        <f t="shared" si="0"/>
        <v>27789.17</v>
      </c>
      <c r="G20" s="23">
        <f>ROUND(+'Aggregate Screens'!G120,0)</f>
        <v>1323369000</v>
      </c>
      <c r="H20" s="23">
        <f>ROUND(+'Aggregate Screens'!AN120,0)</f>
        <v>43020</v>
      </c>
      <c r="I20" s="24">
        <f t="shared" si="1"/>
        <v>30761.72</v>
      </c>
      <c r="K20" s="26">
        <f t="shared" si="2"/>
        <v>0.107</v>
      </c>
    </row>
    <row r="21" spans="2:11" ht="12">
      <c r="B21" s="17">
        <f>+'Aggregate Screens'!A16</f>
        <v>32</v>
      </c>
      <c r="C21" s="17" t="str">
        <f>+'Aggregate Screens'!B16</f>
        <v>SAINT JOSEPH MEDICAL CENTER</v>
      </c>
      <c r="D21" s="23">
        <f>ROUND(+'Aggregate Screens'!G16,0)</f>
        <v>1534112958</v>
      </c>
      <c r="E21" s="23">
        <f>ROUND(+'Aggregate Screens'!AN16,0)</f>
        <v>46717</v>
      </c>
      <c r="F21" s="24">
        <f t="shared" si="0"/>
        <v>32838.43</v>
      </c>
      <c r="G21" s="23">
        <f>ROUND(+'Aggregate Screens'!G121,0)</f>
        <v>1729873408</v>
      </c>
      <c r="H21" s="23">
        <f>ROUND(+'Aggregate Screens'!AN121,0)</f>
        <v>43072</v>
      </c>
      <c r="I21" s="24">
        <f t="shared" si="1"/>
        <v>40162.37</v>
      </c>
      <c r="K21" s="26">
        <f t="shared" si="2"/>
        <v>0.223</v>
      </c>
    </row>
    <row r="22" spans="2:11" ht="12">
      <c r="B22" s="17">
        <f>+'Aggregate Screens'!A17</f>
        <v>35</v>
      </c>
      <c r="C22" s="17" t="str">
        <f>+'Aggregate Screens'!B17</f>
        <v>ENUMCLAW REGIONAL HOSPITAL</v>
      </c>
      <c r="D22" s="23">
        <f>ROUND(+'Aggregate Screens'!G17,0)</f>
        <v>74606812</v>
      </c>
      <c r="E22" s="23">
        <f>ROUND(+'Aggregate Screens'!AN17,0)</f>
        <v>3584</v>
      </c>
      <c r="F22" s="24">
        <f t="shared" si="0"/>
        <v>20816.63</v>
      </c>
      <c r="G22" s="23">
        <f>ROUND(+'Aggregate Screens'!G122,0)</f>
        <v>95998806</v>
      </c>
      <c r="H22" s="23">
        <f>ROUND(+'Aggregate Screens'!AN122,0)</f>
        <v>3826</v>
      </c>
      <c r="I22" s="24">
        <f t="shared" si="1"/>
        <v>25091.17</v>
      </c>
      <c r="K22" s="26">
        <f t="shared" si="2"/>
        <v>0.2053</v>
      </c>
    </row>
    <row r="23" spans="2:11" ht="12">
      <c r="B23" s="17">
        <f>+'Aggregate Screens'!A18</f>
        <v>37</v>
      </c>
      <c r="C23" s="17" t="str">
        <f>+'Aggregate Screens'!B18</f>
        <v>DEACONESS MEDICAL CENTER</v>
      </c>
      <c r="D23" s="23">
        <f>ROUND(+'Aggregate Screens'!G18,0)</f>
        <v>402314929</v>
      </c>
      <c r="E23" s="23">
        <f>ROUND(+'Aggregate Screens'!AN18,0)</f>
        <v>18891</v>
      </c>
      <c r="F23" s="24">
        <f t="shared" si="0"/>
        <v>21296.65</v>
      </c>
      <c r="G23" s="23">
        <f>ROUND(+'Aggregate Screens'!G123,0)</f>
        <v>583613013</v>
      </c>
      <c r="H23" s="23">
        <f>ROUND(+'Aggregate Screens'!AN123,0)</f>
        <v>24058</v>
      </c>
      <c r="I23" s="24">
        <f t="shared" si="1"/>
        <v>24258.58</v>
      </c>
      <c r="K23" s="26">
        <f t="shared" si="2"/>
        <v>0.1391</v>
      </c>
    </row>
    <row r="24" spans="2:11" ht="12">
      <c r="B24" s="17">
        <f>+'Aggregate Screens'!A19</f>
        <v>38</v>
      </c>
      <c r="C24" s="17" t="str">
        <f>+'Aggregate Screens'!B19</f>
        <v>OLYMPIC MEDICAL CENTER</v>
      </c>
      <c r="D24" s="23">
        <f>ROUND(+'Aggregate Screens'!G19,0)</f>
        <v>209109599</v>
      </c>
      <c r="E24" s="23">
        <f>ROUND(+'Aggregate Screens'!AN19,0)</f>
        <v>13147</v>
      </c>
      <c r="F24" s="24">
        <f t="shared" si="0"/>
        <v>15905.5</v>
      </c>
      <c r="G24" s="23">
        <f>ROUND(+'Aggregate Screens'!G124,0)</f>
        <v>216479407</v>
      </c>
      <c r="H24" s="23">
        <f>ROUND(+'Aggregate Screens'!AN124,0)</f>
        <v>13521</v>
      </c>
      <c r="I24" s="24">
        <f t="shared" si="1"/>
        <v>16010.61</v>
      </c>
      <c r="K24" s="26">
        <f t="shared" si="2"/>
        <v>0.0066</v>
      </c>
    </row>
    <row r="25" spans="2:11" ht="12">
      <c r="B25" s="17">
        <f>+'Aggregate Screens'!A20</f>
        <v>39</v>
      </c>
      <c r="C25" s="17" t="str">
        <f>+'Aggregate Screens'!B20</f>
        <v>KENNEWICK GENERAL HOSPITAL</v>
      </c>
      <c r="D25" s="23">
        <f>ROUND(+'Aggregate Screens'!G20,0)</f>
        <v>225673191</v>
      </c>
      <c r="E25" s="23">
        <f>ROUND(+'Aggregate Screens'!AN20,0)</f>
        <v>11240</v>
      </c>
      <c r="F25" s="24">
        <f t="shared" si="0"/>
        <v>20077.69</v>
      </c>
      <c r="G25" s="23">
        <f>ROUND(+'Aggregate Screens'!G125,0)</f>
        <v>265878076</v>
      </c>
      <c r="H25" s="23">
        <f>ROUND(+'Aggregate Screens'!AN125,0)</f>
        <v>11618</v>
      </c>
      <c r="I25" s="24">
        <f t="shared" si="1"/>
        <v>22885.01</v>
      </c>
      <c r="K25" s="26">
        <f t="shared" si="2"/>
        <v>0.1398</v>
      </c>
    </row>
    <row r="26" spans="2:11" ht="12">
      <c r="B26" s="17">
        <f>+'Aggregate Screens'!A21</f>
        <v>43</v>
      </c>
      <c r="C26" s="17" t="str">
        <f>+'Aggregate Screens'!B21</f>
        <v>WALLA WALLA GENERAL HOSPITAL</v>
      </c>
      <c r="D26" s="23">
        <f>ROUND(+'Aggregate Screens'!G21,0)</f>
        <v>93310525</v>
      </c>
      <c r="E26" s="23">
        <f>ROUND(+'Aggregate Screens'!AN21,0)</f>
        <v>3984</v>
      </c>
      <c r="F26" s="24">
        <f t="shared" si="0"/>
        <v>23421.32</v>
      </c>
      <c r="G26" s="23">
        <f>ROUND(+'Aggregate Screens'!G126,0)</f>
        <v>106164142</v>
      </c>
      <c r="H26" s="23">
        <f>ROUND(+'Aggregate Screens'!AN126,0)</f>
        <v>4221</v>
      </c>
      <c r="I26" s="24">
        <f t="shared" si="1"/>
        <v>25151.42</v>
      </c>
      <c r="K26" s="26">
        <f t="shared" si="2"/>
        <v>0.0739</v>
      </c>
    </row>
    <row r="27" spans="2:11" ht="12">
      <c r="B27" s="17">
        <f>+'Aggregate Screens'!A22</f>
        <v>45</v>
      </c>
      <c r="C27" s="17" t="str">
        <f>+'Aggregate Screens'!B22</f>
        <v>COLUMBIA BASIN HOSPITAL</v>
      </c>
      <c r="D27" s="23">
        <f>ROUND(+'Aggregate Screens'!G22,0)</f>
        <v>14623285</v>
      </c>
      <c r="E27" s="23">
        <f>ROUND(+'Aggregate Screens'!AN22,0)</f>
        <v>1214</v>
      </c>
      <c r="F27" s="24">
        <f t="shared" si="0"/>
        <v>12045.54</v>
      </c>
      <c r="G27" s="23">
        <f>ROUND(+'Aggregate Screens'!G127,0)</f>
        <v>16313682</v>
      </c>
      <c r="H27" s="23">
        <f>ROUND(+'Aggregate Screens'!AN127,0)</f>
        <v>1212</v>
      </c>
      <c r="I27" s="24">
        <f t="shared" si="1"/>
        <v>13460.13</v>
      </c>
      <c r="K27" s="26">
        <f t="shared" si="2"/>
        <v>0.1174</v>
      </c>
    </row>
    <row r="28" spans="2:11" ht="12">
      <c r="B28" s="17">
        <f>+'Aggregate Screens'!A23</f>
        <v>46</v>
      </c>
      <c r="C28" s="17" t="str">
        <f>+'Aggregate Screens'!B23</f>
        <v>PROSSER MEMORIAL HOSPITAL</v>
      </c>
      <c r="D28" s="23">
        <f>ROUND(+'Aggregate Screens'!G23,0)</f>
        <v>45068774</v>
      </c>
      <c r="E28" s="23">
        <f>ROUND(+'Aggregate Screens'!AN23,0)</f>
        <v>2419</v>
      </c>
      <c r="F28" s="24">
        <f t="shared" si="0"/>
        <v>18631.16</v>
      </c>
      <c r="G28" s="23">
        <f>ROUND(+'Aggregate Screens'!G128,0)</f>
        <v>45396718</v>
      </c>
      <c r="H28" s="23">
        <f>ROUND(+'Aggregate Screens'!AN128,0)</f>
        <v>1940</v>
      </c>
      <c r="I28" s="24">
        <f t="shared" si="1"/>
        <v>23400.37</v>
      </c>
      <c r="K28" s="26">
        <f t="shared" si="2"/>
        <v>0.256</v>
      </c>
    </row>
    <row r="29" spans="2:11" ht="12">
      <c r="B29" s="17">
        <f>+'Aggregate Screens'!A24</f>
        <v>50</v>
      </c>
      <c r="C29" s="17" t="str">
        <f>+'Aggregate Screens'!B24</f>
        <v>PROVIDENCE SAINT MARY MEDICAL CENTER</v>
      </c>
      <c r="D29" s="23">
        <f>ROUND(+'Aggregate Screens'!G24,0)</f>
        <v>251217078</v>
      </c>
      <c r="E29" s="23">
        <f>ROUND(+'Aggregate Screens'!AN24,0)</f>
        <v>13790</v>
      </c>
      <c r="F29" s="24">
        <f t="shared" si="0"/>
        <v>18217.34</v>
      </c>
      <c r="G29" s="23">
        <f>ROUND(+'Aggregate Screens'!G129,0)</f>
        <v>284483256</v>
      </c>
      <c r="H29" s="23">
        <f>ROUND(+'Aggregate Screens'!AN129,0)</f>
        <v>13198</v>
      </c>
      <c r="I29" s="24">
        <f t="shared" si="1"/>
        <v>21555.03</v>
      </c>
      <c r="K29" s="26">
        <f t="shared" si="2"/>
        <v>0.1832</v>
      </c>
    </row>
    <row r="30" spans="2:11" ht="12">
      <c r="B30" s="17">
        <f>+'Aggregate Screens'!A25</f>
        <v>54</v>
      </c>
      <c r="C30" s="17" t="str">
        <f>+'Aggregate Screens'!B25</f>
        <v>FORKS COMMUNITY HOSPITAL</v>
      </c>
      <c r="D30" s="23">
        <f>ROUND(+'Aggregate Screens'!G25,0)</f>
        <v>26514515</v>
      </c>
      <c r="E30" s="23">
        <f>ROUND(+'Aggregate Screens'!AN25,0)</f>
        <v>2002</v>
      </c>
      <c r="F30" s="24">
        <f t="shared" si="0"/>
        <v>13244.01</v>
      </c>
      <c r="G30" s="23">
        <f>ROUND(+'Aggregate Screens'!G130,0)</f>
        <v>27046792</v>
      </c>
      <c r="H30" s="23">
        <f>ROUND(+'Aggregate Screens'!AN130,0)</f>
        <v>1817</v>
      </c>
      <c r="I30" s="24">
        <f t="shared" si="1"/>
        <v>14885.41</v>
      </c>
      <c r="K30" s="26">
        <f t="shared" si="2"/>
        <v>0.1239</v>
      </c>
    </row>
    <row r="31" spans="2:11" ht="12">
      <c r="B31" s="17">
        <f>+'Aggregate Screens'!A26</f>
        <v>56</v>
      </c>
      <c r="C31" s="17" t="str">
        <f>+'Aggregate Screens'!B26</f>
        <v>WILLAPA HARBOR HOSPITAL</v>
      </c>
      <c r="D31" s="23">
        <f>ROUND(+'Aggregate Screens'!G26,0)</f>
        <v>16824269</v>
      </c>
      <c r="E31" s="23">
        <f>ROUND(+'Aggregate Screens'!AN26,0)</f>
        <v>1630</v>
      </c>
      <c r="F31" s="24">
        <f t="shared" si="0"/>
        <v>10321.64</v>
      </c>
      <c r="G31" s="23">
        <f>ROUND(+'Aggregate Screens'!G131,0)</f>
        <v>16841323</v>
      </c>
      <c r="H31" s="23">
        <f>ROUND(+'Aggregate Screens'!AN131,0)</f>
        <v>1521</v>
      </c>
      <c r="I31" s="24">
        <f t="shared" si="1"/>
        <v>11072.53</v>
      </c>
      <c r="K31" s="26">
        <f t="shared" si="2"/>
        <v>0.0727</v>
      </c>
    </row>
    <row r="32" spans="2:11" ht="12">
      <c r="B32" s="17">
        <f>+'Aggregate Screens'!A27</f>
        <v>58</v>
      </c>
      <c r="C32" s="17" t="str">
        <f>+'Aggregate Screens'!B27</f>
        <v>YAKIMA VALLEY MEMORIAL HOSPITAL</v>
      </c>
      <c r="D32" s="23">
        <f>ROUND(+'Aggregate Screens'!G27,0)</f>
        <v>558053904</v>
      </c>
      <c r="E32" s="23">
        <f>ROUND(+'Aggregate Screens'!AN27,0)</f>
        <v>31658</v>
      </c>
      <c r="F32" s="24">
        <f t="shared" si="0"/>
        <v>17627.58</v>
      </c>
      <c r="G32" s="23">
        <f>ROUND(+'Aggregate Screens'!G132,0)</f>
        <v>629533122</v>
      </c>
      <c r="H32" s="23">
        <f>ROUND(+'Aggregate Screens'!AN132,0)</f>
        <v>33827</v>
      </c>
      <c r="I32" s="24">
        <f t="shared" si="1"/>
        <v>18610.37</v>
      </c>
      <c r="K32" s="26">
        <f t="shared" si="2"/>
        <v>0.0558</v>
      </c>
    </row>
    <row r="33" spans="2:11" ht="12">
      <c r="B33" s="17">
        <f>+'Aggregate Screens'!A28</f>
        <v>63</v>
      </c>
      <c r="C33" s="17" t="str">
        <f>+'Aggregate Screens'!B28</f>
        <v>GRAYS HARBOR COMMUNITY HOSPITAL</v>
      </c>
      <c r="D33" s="23">
        <f>ROUND(+'Aggregate Screens'!G28,0)</f>
        <v>262922537</v>
      </c>
      <c r="E33" s="23">
        <f>ROUND(+'Aggregate Screens'!AN28,0)</f>
        <v>11731</v>
      </c>
      <c r="F33" s="24">
        <f t="shared" si="0"/>
        <v>22412.63</v>
      </c>
      <c r="G33" s="23">
        <f>ROUND(+'Aggregate Screens'!G133,0)</f>
        <v>279460363</v>
      </c>
      <c r="H33" s="23">
        <f>ROUND(+'Aggregate Screens'!AN133,0)</f>
        <v>12132</v>
      </c>
      <c r="I33" s="24">
        <f t="shared" si="1"/>
        <v>23034.98</v>
      </c>
      <c r="K33" s="26">
        <f t="shared" si="2"/>
        <v>0.0278</v>
      </c>
    </row>
    <row r="34" spans="2:11" ht="12">
      <c r="B34" s="17">
        <f>+'Aggregate Screens'!A29</f>
        <v>78</v>
      </c>
      <c r="C34" s="17" t="str">
        <f>+'Aggregate Screens'!B29</f>
        <v>SAMARITAN HOSPITAL</v>
      </c>
      <c r="D34" s="23">
        <f>ROUND(+'Aggregate Screens'!G29,0)</f>
        <v>118233792</v>
      </c>
      <c r="E34" s="23">
        <f>ROUND(+'Aggregate Screens'!AN29,0)</f>
        <v>6208</v>
      </c>
      <c r="F34" s="24">
        <f t="shared" si="0"/>
        <v>19045.39</v>
      </c>
      <c r="G34" s="23">
        <f>ROUND(+'Aggregate Screens'!G134,0)</f>
        <v>118721313</v>
      </c>
      <c r="H34" s="23">
        <f>ROUND(+'Aggregate Screens'!AN134,0)</f>
        <v>6490</v>
      </c>
      <c r="I34" s="24">
        <f t="shared" si="1"/>
        <v>18292.96</v>
      </c>
      <c r="K34" s="26">
        <f t="shared" si="2"/>
        <v>-0.0395</v>
      </c>
    </row>
    <row r="35" spans="2:11" ht="12">
      <c r="B35" s="17">
        <f>+'Aggregate Screens'!A30</f>
        <v>79</v>
      </c>
      <c r="C35" s="17" t="str">
        <f>+'Aggregate Screens'!B30</f>
        <v>OCEAN BEACH HOSPITAL</v>
      </c>
      <c r="D35" s="23">
        <f>ROUND(+'Aggregate Screens'!G30,0)</f>
        <v>39013976</v>
      </c>
      <c r="E35" s="23">
        <f>ROUND(+'Aggregate Screens'!AN30,0)</f>
        <v>1836</v>
      </c>
      <c r="F35" s="24">
        <f t="shared" si="0"/>
        <v>21249.44</v>
      </c>
      <c r="G35" s="23">
        <f>ROUND(+'Aggregate Screens'!G135,0)</f>
        <v>35678463</v>
      </c>
      <c r="H35" s="23">
        <f>ROUND(+'Aggregate Screens'!AN135,0)</f>
        <v>1549</v>
      </c>
      <c r="I35" s="24">
        <f t="shared" si="1"/>
        <v>23033.22</v>
      </c>
      <c r="K35" s="26">
        <f t="shared" si="2"/>
        <v>0.0839</v>
      </c>
    </row>
    <row r="36" spans="2:11" ht="12">
      <c r="B36" s="17">
        <f>+'Aggregate Screens'!A31</f>
        <v>80</v>
      </c>
      <c r="C36" s="17" t="str">
        <f>+'Aggregate Screens'!B31</f>
        <v>ODESSA MEMORIAL HOSPITAL</v>
      </c>
      <c r="D36" s="23">
        <f>ROUND(+'Aggregate Screens'!G31,0)</f>
        <v>4131378</v>
      </c>
      <c r="E36" s="23">
        <f>ROUND(+'Aggregate Screens'!AN31,0)</f>
        <v>252</v>
      </c>
      <c r="F36" s="24">
        <f t="shared" si="0"/>
        <v>16394.36</v>
      </c>
      <c r="G36" s="23">
        <f>ROUND(+'Aggregate Screens'!G136,0)</f>
        <v>4088254</v>
      </c>
      <c r="H36" s="23">
        <f>ROUND(+'Aggregate Screens'!AN136,0)</f>
        <v>237</v>
      </c>
      <c r="I36" s="24">
        <f t="shared" si="1"/>
        <v>17250.02</v>
      </c>
      <c r="K36" s="26">
        <f t="shared" si="2"/>
        <v>0.0522</v>
      </c>
    </row>
    <row r="37" spans="2:11" ht="12">
      <c r="B37" s="17">
        <f>+'Aggregate Screens'!A32</f>
        <v>81</v>
      </c>
      <c r="C37" s="17" t="str">
        <f>+'Aggregate Screens'!B32</f>
        <v>GOOD SAMARITAN HOSPITAL</v>
      </c>
      <c r="D37" s="23">
        <f>ROUND(+'Aggregate Screens'!G32,0)</f>
        <v>760210339</v>
      </c>
      <c r="E37" s="23">
        <f>ROUND(+'Aggregate Screens'!AN32,0)</f>
        <v>22063</v>
      </c>
      <c r="F37" s="24">
        <f t="shared" si="0"/>
        <v>34456.34</v>
      </c>
      <c r="G37" s="23">
        <f>ROUND(+'Aggregate Screens'!G137,0)</f>
        <v>800157272</v>
      </c>
      <c r="H37" s="23">
        <f>ROUND(+'Aggregate Screens'!AN137,0)</f>
        <v>21554</v>
      </c>
      <c r="I37" s="24">
        <f t="shared" si="1"/>
        <v>37123.38</v>
      </c>
      <c r="K37" s="26">
        <f t="shared" si="2"/>
        <v>0.0774</v>
      </c>
    </row>
    <row r="38" spans="2:11" ht="12">
      <c r="B38" s="17">
        <f>+'Aggregate Screens'!A33</f>
        <v>82</v>
      </c>
      <c r="C38" s="17" t="str">
        <f>+'Aggregate Screens'!B33</f>
        <v>GARFIELD COUNTY MEMORIAL HOSPITAL</v>
      </c>
      <c r="D38" s="23">
        <f>ROUND(+'Aggregate Screens'!G33,0)</f>
        <v>5617841</v>
      </c>
      <c r="E38" s="23">
        <f>ROUND(+'Aggregate Screens'!AN33,0)</f>
        <v>224</v>
      </c>
      <c r="F38" s="24">
        <f t="shared" si="0"/>
        <v>25079.65</v>
      </c>
      <c r="G38" s="23">
        <f>ROUND(+'Aggregate Screens'!G138,0)</f>
        <v>6148869</v>
      </c>
      <c r="H38" s="23">
        <f>ROUND(+'Aggregate Screens'!AN138,0)</f>
        <v>509</v>
      </c>
      <c r="I38" s="24">
        <f t="shared" si="1"/>
        <v>12080.29</v>
      </c>
      <c r="K38" s="26">
        <f t="shared" si="2"/>
        <v>-0.5183</v>
      </c>
    </row>
    <row r="39" spans="2:11" ht="12">
      <c r="B39" s="17">
        <f>+'Aggregate Screens'!A34</f>
        <v>84</v>
      </c>
      <c r="C39" s="17" t="str">
        <f>+'Aggregate Screens'!B34</f>
        <v>PROVIDENCE REGIONAL MEDICAL CENTER EVERETT</v>
      </c>
      <c r="D39" s="23">
        <f>ROUND(+'Aggregate Screens'!G34,0)</f>
        <v>1240860379</v>
      </c>
      <c r="E39" s="23">
        <f>ROUND(+'Aggregate Screens'!AN34,0)</f>
        <v>47661</v>
      </c>
      <c r="F39" s="24">
        <f t="shared" si="0"/>
        <v>26035.13</v>
      </c>
      <c r="G39" s="23">
        <f>ROUND(+'Aggregate Screens'!G139,0)</f>
        <v>1359061903</v>
      </c>
      <c r="H39" s="23">
        <f>ROUND(+'Aggregate Screens'!AN139,0)</f>
        <v>52314</v>
      </c>
      <c r="I39" s="24">
        <f t="shared" si="1"/>
        <v>25978.93</v>
      </c>
      <c r="K39" s="26">
        <f t="shared" si="2"/>
        <v>-0.0022</v>
      </c>
    </row>
    <row r="40" spans="2:11" ht="12">
      <c r="B40" s="17">
        <f>+'Aggregate Screens'!A35</f>
        <v>85</v>
      </c>
      <c r="C40" s="17" t="str">
        <f>+'Aggregate Screens'!B35</f>
        <v>JEFFERSON HEALTHCARE HOSPITAL</v>
      </c>
      <c r="D40" s="23">
        <f>ROUND(+'Aggregate Screens'!G35,0)</f>
        <v>77777161</v>
      </c>
      <c r="E40" s="23">
        <f>ROUND(+'Aggregate Screens'!AN35,0)</f>
        <v>4378</v>
      </c>
      <c r="F40" s="24">
        <f t="shared" si="0"/>
        <v>17765.45</v>
      </c>
      <c r="G40" s="23">
        <f>ROUND(+'Aggregate Screens'!G140,0)</f>
        <v>99643588</v>
      </c>
      <c r="H40" s="23">
        <f>ROUND(+'Aggregate Screens'!AN140,0)</f>
        <v>4690</v>
      </c>
      <c r="I40" s="24">
        <f t="shared" si="1"/>
        <v>21245.97</v>
      </c>
      <c r="K40" s="26">
        <f t="shared" si="2"/>
        <v>0.1959</v>
      </c>
    </row>
    <row r="41" spans="2:11" ht="12">
      <c r="B41" s="17">
        <f>+'Aggregate Screens'!A36</f>
        <v>96</v>
      </c>
      <c r="C41" s="17" t="str">
        <f>+'Aggregate Screens'!B36</f>
        <v>SKYLINE HOSPITAL</v>
      </c>
      <c r="D41" s="23">
        <f>ROUND(+'Aggregate Screens'!G36,0)</f>
        <v>20878505</v>
      </c>
      <c r="E41" s="23">
        <f>ROUND(+'Aggregate Screens'!AN36,0)</f>
        <v>1264</v>
      </c>
      <c r="F41" s="24">
        <f t="shared" si="0"/>
        <v>16517.8</v>
      </c>
      <c r="G41" s="23">
        <f>ROUND(+'Aggregate Screens'!G141,0)</f>
        <v>23315854</v>
      </c>
      <c r="H41" s="23">
        <f>ROUND(+'Aggregate Screens'!AN141,0)</f>
        <v>1369</v>
      </c>
      <c r="I41" s="24">
        <f t="shared" si="1"/>
        <v>17031.3</v>
      </c>
      <c r="K41" s="26">
        <f t="shared" si="2"/>
        <v>0.0311</v>
      </c>
    </row>
    <row r="42" spans="2:11" ht="12">
      <c r="B42" s="17">
        <f>+'Aggregate Screens'!A37</f>
        <v>102</v>
      </c>
      <c r="C42" s="17" t="str">
        <f>+'Aggregate Screens'!B37</f>
        <v>YAKIMA REGIONAL MEDICAL AND CARDIAC CENTER</v>
      </c>
      <c r="D42" s="23">
        <f>ROUND(+'Aggregate Screens'!G37,0)</f>
        <v>339388562</v>
      </c>
      <c r="E42" s="23">
        <f>ROUND(+'Aggregate Screens'!AN37,0)</f>
        <v>13168</v>
      </c>
      <c r="F42" s="24">
        <f t="shared" si="0"/>
        <v>25773.74</v>
      </c>
      <c r="G42" s="23">
        <f>ROUND(+'Aggregate Screens'!G142,0)</f>
        <v>349784008</v>
      </c>
      <c r="H42" s="23">
        <f>ROUND(+'Aggregate Screens'!AN142,0)</f>
        <v>12871</v>
      </c>
      <c r="I42" s="24">
        <f t="shared" si="1"/>
        <v>27176.13</v>
      </c>
      <c r="K42" s="26">
        <f t="shared" si="2"/>
        <v>0.0544</v>
      </c>
    </row>
    <row r="43" spans="2:11" ht="12">
      <c r="B43" s="17">
        <f>+'Aggregate Screens'!A38</f>
        <v>104</v>
      </c>
      <c r="C43" s="17" t="str">
        <f>+'Aggregate Screens'!B38</f>
        <v>VALLEY GENERAL HOSPITAL</v>
      </c>
      <c r="D43" s="23">
        <f>ROUND(+'Aggregate Screens'!G38,0)</f>
        <v>88118789</v>
      </c>
      <c r="E43" s="23">
        <f>ROUND(+'Aggregate Screens'!AN38,0)</f>
        <v>5790</v>
      </c>
      <c r="F43" s="24">
        <f t="shared" si="0"/>
        <v>15219.13</v>
      </c>
      <c r="G43" s="23">
        <f>ROUND(+'Aggregate Screens'!G143,0)</f>
        <v>97533225</v>
      </c>
      <c r="H43" s="23">
        <f>ROUND(+'Aggregate Screens'!AN143,0)</f>
        <v>5972</v>
      </c>
      <c r="I43" s="24">
        <f t="shared" si="1"/>
        <v>16331.75</v>
      </c>
      <c r="K43" s="26">
        <f t="shared" si="2"/>
        <v>0.0731</v>
      </c>
    </row>
    <row r="44" spans="2:11" ht="12">
      <c r="B44" s="17">
        <f>+'Aggregate Screens'!A39</f>
        <v>106</v>
      </c>
      <c r="C44" s="17" t="str">
        <f>+'Aggregate Screens'!B39</f>
        <v>CASCADE VALLEY HOSPITAL</v>
      </c>
      <c r="D44" s="23">
        <f>ROUND(+'Aggregate Screens'!G39,0)</f>
        <v>74056653</v>
      </c>
      <c r="E44" s="23">
        <f>ROUND(+'Aggregate Screens'!AN39,0)</f>
        <v>4926</v>
      </c>
      <c r="F44" s="24">
        <f t="shared" si="0"/>
        <v>15033.83</v>
      </c>
      <c r="G44" s="23">
        <f>ROUND(+'Aggregate Screens'!G144,0)</f>
        <v>79609564</v>
      </c>
      <c r="H44" s="23">
        <f>ROUND(+'Aggregate Screens'!AN144,0)</f>
        <v>4607</v>
      </c>
      <c r="I44" s="24">
        <f t="shared" si="1"/>
        <v>17280.13</v>
      </c>
      <c r="K44" s="26">
        <f t="shared" si="2"/>
        <v>0.1494</v>
      </c>
    </row>
    <row r="45" spans="2:11" ht="12">
      <c r="B45" s="17">
        <f>+'Aggregate Screens'!A40</f>
        <v>107</v>
      </c>
      <c r="C45" s="17" t="str">
        <f>+'Aggregate Screens'!B40</f>
        <v>NORTH VALLEY HOSPITAL</v>
      </c>
      <c r="D45" s="23">
        <f>ROUND(+'Aggregate Screens'!G40,0)</f>
        <v>20956697</v>
      </c>
      <c r="E45" s="23">
        <f>ROUND(+'Aggregate Screens'!AN40,0)</f>
        <v>2275</v>
      </c>
      <c r="F45" s="24">
        <f t="shared" si="0"/>
        <v>9211.73</v>
      </c>
      <c r="G45" s="23">
        <f>ROUND(+'Aggregate Screens'!G145,0)</f>
        <v>23804525</v>
      </c>
      <c r="H45" s="23">
        <f>ROUND(+'Aggregate Screens'!AN145,0)</f>
        <v>2016</v>
      </c>
      <c r="I45" s="24">
        <f t="shared" si="1"/>
        <v>11807.8</v>
      </c>
      <c r="K45" s="26">
        <f t="shared" si="2"/>
        <v>0.2818</v>
      </c>
    </row>
    <row r="46" spans="2:11" ht="12">
      <c r="B46" s="17">
        <f>+'Aggregate Screens'!A41</f>
        <v>108</v>
      </c>
      <c r="C46" s="17" t="str">
        <f>+'Aggregate Screens'!B41</f>
        <v>TRI-STATE MEMORIAL HOSPITAL</v>
      </c>
      <c r="D46" s="23">
        <f>ROUND(+'Aggregate Screens'!G41,0)</f>
        <v>84457254</v>
      </c>
      <c r="E46" s="23">
        <f>ROUND(+'Aggregate Screens'!AN41,0)</f>
        <v>5384</v>
      </c>
      <c r="F46" s="24">
        <f t="shared" si="0"/>
        <v>15686.71</v>
      </c>
      <c r="G46" s="23">
        <f>ROUND(+'Aggregate Screens'!G146,0)</f>
        <v>0</v>
      </c>
      <c r="H46" s="23">
        <f>ROUND(+'Aggregate Screens'!AN146,0)</f>
        <v>0</v>
      </c>
      <c r="I46" s="24">
        <f t="shared" si="1"/>
      </c>
      <c r="K46" s="26">
        <f t="shared" si="2"/>
      </c>
    </row>
    <row r="47" spans="2:11" ht="12">
      <c r="B47" s="17">
        <f>+'Aggregate Screens'!A42</f>
        <v>111</v>
      </c>
      <c r="C47" s="17" t="str">
        <f>+'Aggregate Screens'!B42</f>
        <v>EAST ADAMS RURAL HOSPITAL</v>
      </c>
      <c r="D47" s="23">
        <f>ROUND(+'Aggregate Screens'!G42,0)</f>
        <v>5753346</v>
      </c>
      <c r="E47" s="23">
        <f>ROUND(+'Aggregate Screens'!AN42,0)</f>
        <v>521</v>
      </c>
      <c r="F47" s="24">
        <f t="shared" si="0"/>
        <v>11042.89</v>
      </c>
      <c r="G47" s="23">
        <f>ROUND(+'Aggregate Screens'!G147,0)</f>
        <v>5896184</v>
      </c>
      <c r="H47" s="23">
        <f>ROUND(+'Aggregate Screens'!AN147,0)</f>
        <v>588</v>
      </c>
      <c r="I47" s="24">
        <f t="shared" si="1"/>
        <v>10027.52</v>
      </c>
      <c r="K47" s="26">
        <f t="shared" si="2"/>
        <v>-0.0919</v>
      </c>
    </row>
    <row r="48" spans="2:11" ht="12">
      <c r="B48" s="17">
        <f>+'Aggregate Screens'!A43</f>
        <v>125</v>
      </c>
      <c r="C48" s="17" t="str">
        <f>+'Aggregate Screens'!B43</f>
        <v>OTHELLO COMMUNITY HOSPITAL</v>
      </c>
      <c r="D48" s="23">
        <f>ROUND(+'Aggregate Screens'!G43,0)</f>
        <v>29325702</v>
      </c>
      <c r="E48" s="23">
        <f>ROUND(+'Aggregate Screens'!AN43,0)</f>
        <v>1899</v>
      </c>
      <c r="F48" s="24">
        <f t="shared" si="0"/>
        <v>15442.71</v>
      </c>
      <c r="G48" s="23">
        <f>ROUND(+'Aggregate Screens'!G148,0)</f>
        <v>32832527</v>
      </c>
      <c r="H48" s="23">
        <f>ROUND(+'Aggregate Screens'!AN148,0)</f>
        <v>1895</v>
      </c>
      <c r="I48" s="24">
        <f t="shared" si="1"/>
        <v>17325.87</v>
      </c>
      <c r="K48" s="26">
        <f t="shared" si="2"/>
        <v>0.1219</v>
      </c>
    </row>
    <row r="49" spans="2:11" ht="12">
      <c r="B49" s="17">
        <f>+'Aggregate Screens'!A44</f>
        <v>126</v>
      </c>
      <c r="C49" s="17" t="str">
        <f>+'Aggregate Screens'!B44</f>
        <v>HIGHLINE MEDICAL CENTER</v>
      </c>
      <c r="D49" s="23">
        <f>ROUND(+'Aggregate Screens'!G44,0)</f>
        <v>543767295</v>
      </c>
      <c r="E49" s="23">
        <f>ROUND(+'Aggregate Screens'!AN44,0)</f>
        <v>20908</v>
      </c>
      <c r="F49" s="24">
        <f t="shared" si="0"/>
        <v>26007.62</v>
      </c>
      <c r="G49" s="23">
        <f>ROUND(+'Aggregate Screens'!G149,0)</f>
        <v>568571627</v>
      </c>
      <c r="H49" s="23">
        <f>ROUND(+'Aggregate Screens'!AN149,0)</f>
        <v>21534</v>
      </c>
      <c r="I49" s="24">
        <f t="shared" si="1"/>
        <v>26403.44</v>
      </c>
      <c r="K49" s="26">
        <f t="shared" si="2"/>
        <v>0.0152</v>
      </c>
    </row>
    <row r="50" spans="2:11" ht="12">
      <c r="B50" s="17">
        <f>+'Aggregate Screens'!A45</f>
        <v>128</v>
      </c>
      <c r="C50" s="17" t="str">
        <f>+'Aggregate Screens'!B45</f>
        <v>UNIVERSITY OF WASHINGTON MEDICAL CENTER</v>
      </c>
      <c r="D50" s="23">
        <f>ROUND(+'Aggregate Screens'!G45,0)</f>
        <v>1134024199</v>
      </c>
      <c r="E50" s="23">
        <f>ROUND(+'Aggregate Screens'!AN45,0)</f>
        <v>48016</v>
      </c>
      <c r="F50" s="24">
        <f t="shared" si="0"/>
        <v>23617.63</v>
      </c>
      <c r="G50" s="23">
        <f>ROUND(+'Aggregate Screens'!G150,0)</f>
        <v>1269926036</v>
      </c>
      <c r="H50" s="23">
        <f>ROUND(+'Aggregate Screens'!AN150,0)</f>
        <v>48950</v>
      </c>
      <c r="I50" s="24">
        <f t="shared" si="1"/>
        <v>25943.33</v>
      </c>
      <c r="K50" s="26">
        <f t="shared" si="2"/>
        <v>0.0985</v>
      </c>
    </row>
    <row r="51" spans="2:11" ht="12">
      <c r="B51" s="17">
        <f>+'Aggregate Screens'!A46</f>
        <v>129</v>
      </c>
      <c r="C51" s="17" t="str">
        <f>+'Aggregate Screens'!B46</f>
        <v>QUINCY VALLEY MEDICAL CENTER</v>
      </c>
      <c r="D51" s="23">
        <f>ROUND(+'Aggregate Screens'!G46,0)</f>
        <v>12510808</v>
      </c>
      <c r="E51" s="23">
        <f>ROUND(+'Aggregate Screens'!AN46,0)</f>
        <v>501</v>
      </c>
      <c r="F51" s="24">
        <f t="shared" si="0"/>
        <v>24971.67</v>
      </c>
      <c r="G51" s="23">
        <f>ROUND(+'Aggregate Screens'!G151,0)</f>
        <v>12685212</v>
      </c>
      <c r="H51" s="23">
        <f>ROUND(+'Aggregate Screens'!AN151,0)</f>
        <v>591</v>
      </c>
      <c r="I51" s="24">
        <f t="shared" si="1"/>
        <v>21463.98</v>
      </c>
      <c r="K51" s="26">
        <f t="shared" si="2"/>
        <v>-0.1405</v>
      </c>
    </row>
    <row r="52" spans="2:11" ht="12">
      <c r="B52" s="17">
        <f>+'Aggregate Screens'!A47</f>
        <v>130</v>
      </c>
      <c r="C52" s="17" t="str">
        <f>+'Aggregate Screens'!B47</f>
        <v>NORTHWEST HOSPITAL &amp; MEDICAL CENTER</v>
      </c>
      <c r="D52" s="23">
        <f>ROUND(+'Aggregate Screens'!G47,0)</f>
        <v>505904637</v>
      </c>
      <c r="E52" s="23">
        <f>ROUND(+'Aggregate Screens'!AN47,0)</f>
        <v>23626</v>
      </c>
      <c r="F52" s="24">
        <f t="shared" si="0"/>
        <v>21413.05</v>
      </c>
      <c r="G52" s="23">
        <f>ROUND(+'Aggregate Screens'!G152,0)</f>
        <v>602564544</v>
      </c>
      <c r="H52" s="23">
        <f>ROUND(+'Aggregate Screens'!AN152,0)</f>
        <v>24107</v>
      </c>
      <c r="I52" s="24">
        <f t="shared" si="1"/>
        <v>24995.42</v>
      </c>
      <c r="K52" s="26">
        <f t="shared" si="2"/>
        <v>0.1673</v>
      </c>
    </row>
    <row r="53" spans="2:11" ht="12">
      <c r="B53" s="17">
        <f>+'Aggregate Screens'!A48</f>
        <v>131</v>
      </c>
      <c r="C53" s="17" t="str">
        <f>+'Aggregate Screens'!B48</f>
        <v>OVERLAKE HOSPITAL MEDICAL CENTER</v>
      </c>
      <c r="D53" s="23">
        <f>ROUND(+'Aggregate Screens'!G48,0)</f>
        <v>683000329</v>
      </c>
      <c r="E53" s="23">
        <f>ROUND(+'Aggregate Screens'!AN48,0)</f>
        <v>36964</v>
      </c>
      <c r="F53" s="24">
        <f t="shared" si="0"/>
        <v>18477.45</v>
      </c>
      <c r="G53" s="23">
        <f>ROUND(+'Aggregate Screens'!G153,0)</f>
        <v>849937420</v>
      </c>
      <c r="H53" s="23">
        <f>ROUND(+'Aggregate Screens'!AN153,0)</f>
        <v>40193</v>
      </c>
      <c r="I53" s="24">
        <f t="shared" si="1"/>
        <v>21146.4</v>
      </c>
      <c r="K53" s="26">
        <f t="shared" si="2"/>
        <v>0.1444</v>
      </c>
    </row>
    <row r="54" spans="2:11" ht="12">
      <c r="B54" s="17">
        <f>+'Aggregate Screens'!A49</f>
        <v>132</v>
      </c>
      <c r="C54" s="17" t="str">
        <f>+'Aggregate Screens'!B49</f>
        <v>SAINT CLARE HOSPITAL</v>
      </c>
      <c r="D54" s="23">
        <f>ROUND(+'Aggregate Screens'!G49,0)</f>
        <v>422993177</v>
      </c>
      <c r="E54" s="23">
        <f>ROUND(+'Aggregate Screens'!AN49,0)</f>
        <v>11965</v>
      </c>
      <c r="F54" s="24">
        <f t="shared" si="0"/>
        <v>35352.54</v>
      </c>
      <c r="G54" s="23">
        <f>ROUND(+'Aggregate Screens'!G154,0)</f>
        <v>494038469</v>
      </c>
      <c r="H54" s="23">
        <f>ROUND(+'Aggregate Screens'!AN154,0)</f>
        <v>12684</v>
      </c>
      <c r="I54" s="24">
        <f t="shared" si="1"/>
        <v>38949.74</v>
      </c>
      <c r="K54" s="26">
        <f t="shared" si="2"/>
        <v>0.1018</v>
      </c>
    </row>
    <row r="55" spans="2:11" ht="12">
      <c r="B55" s="17">
        <f>+'Aggregate Screens'!A50</f>
        <v>134</v>
      </c>
      <c r="C55" s="17" t="str">
        <f>+'Aggregate Screens'!B50</f>
        <v>ISLAND HOSPITAL</v>
      </c>
      <c r="D55" s="23">
        <f>ROUND(+'Aggregate Screens'!G50,0)</f>
        <v>118743127</v>
      </c>
      <c r="E55" s="23">
        <f>ROUND(+'Aggregate Screens'!AN50,0)</f>
        <v>7752</v>
      </c>
      <c r="F55" s="24">
        <f t="shared" si="0"/>
        <v>15317.74</v>
      </c>
      <c r="G55" s="23">
        <f>ROUND(+'Aggregate Screens'!G155,0)</f>
        <v>134482510</v>
      </c>
      <c r="H55" s="23">
        <f>ROUND(+'Aggregate Screens'!AN155,0)</f>
        <v>8079</v>
      </c>
      <c r="I55" s="24">
        <f t="shared" si="1"/>
        <v>16645.94</v>
      </c>
      <c r="K55" s="26">
        <f t="shared" si="2"/>
        <v>0.0867</v>
      </c>
    </row>
    <row r="56" spans="2:11" ht="12">
      <c r="B56" s="17">
        <f>+'Aggregate Screens'!A51</f>
        <v>137</v>
      </c>
      <c r="C56" s="17" t="str">
        <f>+'Aggregate Screens'!B51</f>
        <v>LINCOLN HOSPITAL</v>
      </c>
      <c r="D56" s="23">
        <f>ROUND(+'Aggregate Screens'!G51,0)</f>
        <v>22327016</v>
      </c>
      <c r="E56" s="23">
        <f>ROUND(+'Aggregate Screens'!AN51,0)</f>
        <v>289</v>
      </c>
      <c r="F56" s="24">
        <f t="shared" si="0"/>
        <v>77256.11</v>
      </c>
      <c r="G56" s="23">
        <f>ROUND(+'Aggregate Screens'!G156,0)</f>
        <v>24092557</v>
      </c>
      <c r="H56" s="23">
        <f>ROUND(+'Aggregate Screens'!AN156,0)</f>
        <v>1252</v>
      </c>
      <c r="I56" s="24">
        <f t="shared" si="1"/>
        <v>19243.26</v>
      </c>
      <c r="K56" s="26">
        <f t="shared" si="2"/>
        <v>-0.7509</v>
      </c>
    </row>
    <row r="57" spans="2:11" ht="12">
      <c r="B57" s="17">
        <f>+'Aggregate Screens'!A52</f>
        <v>138</v>
      </c>
      <c r="C57" s="17" t="str">
        <f>+'Aggregate Screens'!B52</f>
        <v>SWEDISH EDMONDS</v>
      </c>
      <c r="D57" s="23">
        <f>ROUND(+'Aggregate Screens'!G52,0)</f>
        <v>354839825</v>
      </c>
      <c r="E57" s="23">
        <f>ROUND(+'Aggregate Screens'!AN52,0)</f>
        <v>15861</v>
      </c>
      <c r="F57" s="24">
        <f t="shared" si="0"/>
        <v>22371.84</v>
      </c>
      <c r="G57" s="23">
        <f>ROUND(+'Aggregate Screens'!G157,0)</f>
        <v>443704896</v>
      </c>
      <c r="H57" s="23">
        <f>ROUND(+'Aggregate Screens'!AN157,0)</f>
        <v>15975</v>
      </c>
      <c r="I57" s="24">
        <f t="shared" si="1"/>
        <v>27774.95</v>
      </c>
      <c r="K57" s="26">
        <f t="shared" si="2"/>
        <v>0.2415</v>
      </c>
    </row>
    <row r="58" spans="2:11" ht="12">
      <c r="B58" s="17">
        <f>+'Aggregate Screens'!A53</f>
        <v>139</v>
      </c>
      <c r="C58" s="17" t="str">
        <f>+'Aggregate Screens'!B53</f>
        <v>PROVIDENCE HOLY FAMILY HOSPITAL</v>
      </c>
      <c r="D58" s="23">
        <f>ROUND(+'Aggregate Screens'!G53,0)</f>
        <v>419166324</v>
      </c>
      <c r="E58" s="23">
        <f>ROUND(+'Aggregate Screens'!AN53,0)</f>
        <v>21255</v>
      </c>
      <c r="F58" s="24">
        <f t="shared" si="0"/>
        <v>19720.83</v>
      </c>
      <c r="G58" s="23">
        <f>ROUND(+'Aggregate Screens'!G158,0)</f>
        <v>475886198</v>
      </c>
      <c r="H58" s="23">
        <f>ROUND(+'Aggregate Screens'!AN158,0)</f>
        <v>22355</v>
      </c>
      <c r="I58" s="24">
        <f t="shared" si="1"/>
        <v>21287.68</v>
      </c>
      <c r="K58" s="26">
        <f t="shared" si="2"/>
        <v>0.0795</v>
      </c>
    </row>
    <row r="59" spans="2:11" ht="12">
      <c r="B59" s="17">
        <f>+'Aggregate Screens'!A54</f>
        <v>140</v>
      </c>
      <c r="C59" s="17" t="str">
        <f>+'Aggregate Screens'!B54</f>
        <v>KITTITAS VALLEY HOSPITAL</v>
      </c>
      <c r="D59" s="23">
        <f>ROUND(+'Aggregate Screens'!G54,0)</f>
        <v>66916450</v>
      </c>
      <c r="E59" s="23">
        <f>ROUND(+'Aggregate Screens'!AN54,0)</f>
        <v>4055</v>
      </c>
      <c r="F59" s="24">
        <f t="shared" si="0"/>
        <v>16502.21</v>
      </c>
      <c r="G59" s="23">
        <f>ROUND(+'Aggregate Screens'!G159,0)</f>
        <v>78384549</v>
      </c>
      <c r="H59" s="23">
        <f>ROUND(+'Aggregate Screens'!AN159,0)</f>
        <v>4400</v>
      </c>
      <c r="I59" s="24">
        <f t="shared" si="1"/>
        <v>17814.67</v>
      </c>
      <c r="K59" s="26">
        <f t="shared" si="2"/>
        <v>0.0795</v>
      </c>
    </row>
    <row r="60" spans="2:11" ht="12">
      <c r="B60" s="17">
        <f>+'Aggregate Screens'!A55</f>
        <v>141</v>
      </c>
      <c r="C60" s="17" t="str">
        <f>+'Aggregate Screens'!B55</f>
        <v>DAYTON GENERAL HOSPITAL</v>
      </c>
      <c r="D60" s="23">
        <f>ROUND(+'Aggregate Screens'!G55,0)</f>
        <v>7468649</v>
      </c>
      <c r="E60" s="23">
        <f>ROUND(+'Aggregate Screens'!AN55,0)</f>
        <v>494</v>
      </c>
      <c r="F60" s="24">
        <f t="shared" si="0"/>
        <v>15118.72</v>
      </c>
      <c r="G60" s="23">
        <f>ROUND(+'Aggregate Screens'!G160,0)</f>
        <v>0</v>
      </c>
      <c r="H60" s="23">
        <f>ROUND(+'Aggregate Screens'!AN160,0)</f>
        <v>0</v>
      </c>
      <c r="I60" s="24">
        <f t="shared" si="1"/>
      </c>
      <c r="K60" s="26">
        <f t="shared" si="2"/>
      </c>
    </row>
    <row r="61" spans="2:11" ht="12">
      <c r="B61" s="17">
        <f>+'Aggregate Screens'!A56</f>
        <v>142</v>
      </c>
      <c r="C61" s="17" t="str">
        <f>+'Aggregate Screens'!B56</f>
        <v>HARRISON MEDICAL CENTER</v>
      </c>
      <c r="D61" s="23">
        <f>ROUND(+'Aggregate Screens'!G56,0)</f>
        <v>554179130</v>
      </c>
      <c r="E61" s="23">
        <f>ROUND(+'Aggregate Screens'!AN56,0)</f>
        <v>28659</v>
      </c>
      <c r="F61" s="24">
        <f t="shared" si="0"/>
        <v>19337</v>
      </c>
      <c r="G61" s="23">
        <f>ROUND(+'Aggregate Screens'!G161,0)</f>
        <v>677786911</v>
      </c>
      <c r="H61" s="23">
        <f>ROUND(+'Aggregate Screens'!AN161,0)</f>
        <v>28694</v>
      </c>
      <c r="I61" s="24">
        <f t="shared" si="1"/>
        <v>23621.21</v>
      </c>
      <c r="K61" s="26">
        <f t="shared" si="2"/>
        <v>0.2216</v>
      </c>
    </row>
    <row r="62" spans="2:11" ht="12">
      <c r="B62" s="17">
        <f>+'Aggregate Screens'!A57</f>
        <v>145</v>
      </c>
      <c r="C62" s="17" t="str">
        <f>+'Aggregate Screens'!B57</f>
        <v>PEACEHEALTH SAINT JOSEPH HOSPITAL</v>
      </c>
      <c r="D62" s="23">
        <f>ROUND(+'Aggregate Screens'!G57,0)</f>
        <v>557645285</v>
      </c>
      <c r="E62" s="23">
        <f>ROUND(+'Aggregate Screens'!AN57,0)</f>
        <v>30005</v>
      </c>
      <c r="F62" s="24">
        <f t="shared" si="0"/>
        <v>18585.08</v>
      </c>
      <c r="G62" s="23">
        <f>ROUND(+'Aggregate Screens'!G162,0)</f>
        <v>671228401</v>
      </c>
      <c r="H62" s="23">
        <f>ROUND(+'Aggregate Screens'!AN162,0)</f>
        <v>32043</v>
      </c>
      <c r="I62" s="24">
        <f t="shared" si="1"/>
        <v>20947.74</v>
      </c>
      <c r="K62" s="26">
        <f t="shared" si="2"/>
        <v>0.1271</v>
      </c>
    </row>
    <row r="63" spans="2:11" ht="12">
      <c r="B63" s="17">
        <f>+'Aggregate Screens'!A58</f>
        <v>147</v>
      </c>
      <c r="C63" s="17" t="str">
        <f>+'Aggregate Screens'!B58</f>
        <v>MID VALLEY HOSPITAL</v>
      </c>
      <c r="D63" s="23">
        <f>ROUND(+'Aggregate Screens'!G58,0)</f>
        <v>44744161</v>
      </c>
      <c r="E63" s="23">
        <f>ROUND(+'Aggregate Screens'!AN58,0)</f>
        <v>3063</v>
      </c>
      <c r="F63" s="24">
        <f t="shared" si="0"/>
        <v>14607.95</v>
      </c>
      <c r="G63" s="23">
        <f>ROUND(+'Aggregate Screens'!G163,0)</f>
        <v>48016225</v>
      </c>
      <c r="H63" s="23">
        <f>ROUND(+'Aggregate Screens'!AN163,0)</f>
        <v>3023</v>
      </c>
      <c r="I63" s="24">
        <f t="shared" si="1"/>
        <v>15883.63</v>
      </c>
      <c r="K63" s="26">
        <f t="shared" si="2"/>
        <v>0.0873</v>
      </c>
    </row>
    <row r="64" spans="2:11" ht="12">
      <c r="B64" s="17">
        <f>+'Aggregate Screens'!A59</f>
        <v>148</v>
      </c>
      <c r="C64" s="17" t="str">
        <f>+'Aggregate Screens'!B59</f>
        <v>KINDRED HOSPITAL - SEATTLE</v>
      </c>
      <c r="D64" s="23">
        <f>ROUND(+'Aggregate Screens'!G59,0)</f>
        <v>45458893</v>
      </c>
      <c r="E64" s="23">
        <f>ROUND(+'Aggregate Screens'!AN59,0)</f>
        <v>897</v>
      </c>
      <c r="F64" s="24">
        <f t="shared" si="0"/>
        <v>50678.81</v>
      </c>
      <c r="G64" s="23">
        <f>ROUND(+'Aggregate Screens'!G164,0)</f>
        <v>45621109</v>
      </c>
      <c r="H64" s="23">
        <f>ROUND(+'Aggregate Screens'!AN164,0)</f>
        <v>937</v>
      </c>
      <c r="I64" s="24">
        <f t="shared" si="1"/>
        <v>48688.48</v>
      </c>
      <c r="K64" s="26">
        <f t="shared" si="2"/>
        <v>-0.0393</v>
      </c>
    </row>
    <row r="65" spans="2:11" ht="12">
      <c r="B65" s="17">
        <f>+'Aggregate Screens'!A60</f>
        <v>150</v>
      </c>
      <c r="C65" s="17" t="str">
        <f>+'Aggregate Screens'!B60</f>
        <v>COULEE COMMUNITY HOSPITAL</v>
      </c>
      <c r="D65" s="23">
        <f>ROUND(+'Aggregate Screens'!G60,0)</f>
        <v>19487822</v>
      </c>
      <c r="E65" s="23">
        <f>ROUND(+'Aggregate Screens'!AN60,0)</f>
        <v>1330</v>
      </c>
      <c r="F65" s="24">
        <f t="shared" si="0"/>
        <v>14652.5</v>
      </c>
      <c r="G65" s="23">
        <f>ROUND(+'Aggregate Screens'!G165,0)</f>
        <v>24894803</v>
      </c>
      <c r="H65" s="23">
        <f>ROUND(+'Aggregate Screens'!AN165,0)</f>
        <v>2219</v>
      </c>
      <c r="I65" s="24">
        <f t="shared" si="1"/>
        <v>11218.93</v>
      </c>
      <c r="K65" s="26">
        <f t="shared" si="2"/>
        <v>-0.2343</v>
      </c>
    </row>
    <row r="66" spans="2:11" ht="12">
      <c r="B66" s="17">
        <f>+'Aggregate Screens'!A61</f>
        <v>152</v>
      </c>
      <c r="C66" s="17" t="str">
        <f>+'Aggregate Screens'!B61</f>
        <v>MASON GENERAL HOSPITAL</v>
      </c>
      <c r="D66" s="23">
        <f>ROUND(+'Aggregate Screens'!G61,0)</f>
        <v>103911923</v>
      </c>
      <c r="E66" s="23">
        <f>ROUND(+'Aggregate Screens'!AN61,0)</f>
        <v>4449</v>
      </c>
      <c r="F66" s="24">
        <f t="shared" si="0"/>
        <v>23356.24</v>
      </c>
      <c r="G66" s="23">
        <f>ROUND(+'Aggregate Screens'!G166,0)</f>
        <v>120758347</v>
      </c>
      <c r="H66" s="23">
        <f>ROUND(+'Aggregate Screens'!AN166,0)</f>
        <v>4267</v>
      </c>
      <c r="I66" s="24">
        <f t="shared" si="1"/>
        <v>28300.53</v>
      </c>
      <c r="K66" s="26">
        <f t="shared" si="2"/>
        <v>0.2117</v>
      </c>
    </row>
    <row r="67" spans="2:11" ht="12">
      <c r="B67" s="17">
        <f>+'Aggregate Screens'!A62</f>
        <v>153</v>
      </c>
      <c r="C67" s="17" t="str">
        <f>+'Aggregate Screens'!B62</f>
        <v>WHITMAN HOSPITAL AND MEDICAL CENTER</v>
      </c>
      <c r="D67" s="23">
        <f>ROUND(+'Aggregate Screens'!G62,0)</f>
        <v>29949847</v>
      </c>
      <c r="E67" s="23">
        <f>ROUND(+'Aggregate Screens'!AN62,0)</f>
        <v>1717</v>
      </c>
      <c r="F67" s="24">
        <f t="shared" si="0"/>
        <v>17443.13</v>
      </c>
      <c r="G67" s="23">
        <f>ROUND(+'Aggregate Screens'!G167,0)</f>
        <v>33170857</v>
      </c>
      <c r="H67" s="23">
        <f>ROUND(+'Aggregate Screens'!AN167,0)</f>
        <v>1813</v>
      </c>
      <c r="I67" s="24">
        <f t="shared" si="1"/>
        <v>18296.12</v>
      </c>
      <c r="K67" s="26">
        <f t="shared" si="2"/>
        <v>0.0489</v>
      </c>
    </row>
    <row r="68" spans="2:11" ht="12">
      <c r="B68" s="17">
        <f>+'Aggregate Screens'!A63</f>
        <v>155</v>
      </c>
      <c r="C68" s="17" t="str">
        <f>+'Aggregate Screens'!B63</f>
        <v>VALLEY MEDICAL CENTER</v>
      </c>
      <c r="D68" s="23">
        <f>ROUND(+'Aggregate Screens'!G63,0)</f>
        <v>804431604</v>
      </c>
      <c r="E68" s="23">
        <f>ROUND(+'Aggregate Screens'!AN63,0)</f>
        <v>34477</v>
      </c>
      <c r="F68" s="24">
        <f t="shared" si="0"/>
        <v>23332.41</v>
      </c>
      <c r="G68" s="23">
        <f>ROUND(+'Aggregate Screens'!G168,0)</f>
        <v>895926107</v>
      </c>
      <c r="H68" s="23">
        <f>ROUND(+'Aggregate Screens'!AN168,0)</f>
        <v>34729</v>
      </c>
      <c r="I68" s="24">
        <f t="shared" si="1"/>
        <v>25797.64</v>
      </c>
      <c r="K68" s="26">
        <f t="shared" si="2"/>
        <v>0.1057</v>
      </c>
    </row>
    <row r="69" spans="2:11" ht="12">
      <c r="B69" s="17">
        <f>+'Aggregate Screens'!A64</f>
        <v>156</v>
      </c>
      <c r="C69" s="17" t="str">
        <f>+'Aggregate Screens'!B64</f>
        <v>WHIDBEY GENERAL HOSPITAL</v>
      </c>
      <c r="D69" s="23">
        <f>ROUND(+'Aggregate Screens'!G64,0)</f>
        <v>134780031</v>
      </c>
      <c r="E69" s="23">
        <f>ROUND(+'Aggregate Screens'!AN64,0)</f>
        <v>7230</v>
      </c>
      <c r="F69" s="24">
        <f t="shared" si="0"/>
        <v>18641.77</v>
      </c>
      <c r="G69" s="23">
        <f>ROUND(+'Aggregate Screens'!G169,0)</f>
        <v>145267264</v>
      </c>
      <c r="H69" s="23">
        <f>ROUND(+'Aggregate Screens'!AN169,0)</f>
        <v>6463</v>
      </c>
      <c r="I69" s="24">
        <f t="shared" si="1"/>
        <v>22476.75</v>
      </c>
      <c r="K69" s="26">
        <f t="shared" si="2"/>
        <v>0.2057</v>
      </c>
    </row>
    <row r="70" spans="2:11" ht="12">
      <c r="B70" s="17">
        <f>+'Aggregate Screens'!A65</f>
        <v>157</v>
      </c>
      <c r="C70" s="17" t="str">
        <f>+'Aggregate Screens'!B65</f>
        <v>SAINT LUKES REHABILIATION INSTITUTE</v>
      </c>
      <c r="D70" s="23">
        <f>ROUND(+'Aggregate Screens'!G65,0)</f>
        <v>46632765</v>
      </c>
      <c r="E70" s="23">
        <f>ROUND(+'Aggregate Screens'!AN65,0)</f>
        <v>2799</v>
      </c>
      <c r="F70" s="24">
        <f t="shared" si="0"/>
        <v>16660.51</v>
      </c>
      <c r="G70" s="23">
        <f>ROUND(+'Aggregate Screens'!G170,0)</f>
        <v>54029034</v>
      </c>
      <c r="H70" s="23">
        <f>ROUND(+'Aggregate Screens'!AN170,0)</f>
        <v>2947</v>
      </c>
      <c r="I70" s="24">
        <f t="shared" si="1"/>
        <v>18333.57</v>
      </c>
      <c r="K70" s="26">
        <f t="shared" si="2"/>
        <v>0.1004</v>
      </c>
    </row>
    <row r="71" spans="2:11" ht="12">
      <c r="B71" s="17">
        <f>+'Aggregate Screens'!A66</f>
        <v>158</v>
      </c>
      <c r="C71" s="17" t="str">
        <f>+'Aggregate Screens'!B66</f>
        <v>CASCADE MEDICAL CENTER</v>
      </c>
      <c r="D71" s="23">
        <f>ROUND(+'Aggregate Screens'!G66,0)</f>
        <v>8842899</v>
      </c>
      <c r="E71" s="23">
        <f>ROUND(+'Aggregate Screens'!AN66,0)</f>
        <v>1358</v>
      </c>
      <c r="F71" s="24">
        <f t="shared" si="0"/>
        <v>6511.71</v>
      </c>
      <c r="G71" s="23">
        <f>ROUND(+'Aggregate Screens'!G171,0)</f>
        <v>10243857</v>
      </c>
      <c r="H71" s="23">
        <f>ROUND(+'Aggregate Screens'!AN171,0)</f>
        <v>614</v>
      </c>
      <c r="I71" s="24">
        <f t="shared" si="1"/>
        <v>16683.81</v>
      </c>
      <c r="K71" s="26">
        <f t="shared" si="2"/>
        <v>1.5621</v>
      </c>
    </row>
    <row r="72" spans="2:11" ht="12">
      <c r="B72" s="17">
        <f>+'Aggregate Screens'!A67</f>
        <v>159</v>
      </c>
      <c r="C72" s="17" t="str">
        <f>+'Aggregate Screens'!B67</f>
        <v>PROVIDENCE SAINT PETER HOSPITAL</v>
      </c>
      <c r="D72" s="23">
        <f>ROUND(+'Aggregate Screens'!G67,0)</f>
        <v>1017505278</v>
      </c>
      <c r="E72" s="23">
        <f>ROUND(+'Aggregate Screens'!AN67,0)</f>
        <v>33572</v>
      </c>
      <c r="F72" s="24">
        <f t="shared" si="0"/>
        <v>30308.15</v>
      </c>
      <c r="G72" s="23">
        <f>ROUND(+'Aggregate Screens'!G172,0)</f>
        <v>1137768435</v>
      </c>
      <c r="H72" s="23">
        <f>ROUND(+'Aggregate Screens'!AN172,0)</f>
        <v>34768</v>
      </c>
      <c r="I72" s="24">
        <f t="shared" si="1"/>
        <v>32724.59</v>
      </c>
      <c r="K72" s="26">
        <f t="shared" si="2"/>
        <v>0.0797</v>
      </c>
    </row>
    <row r="73" spans="2:11" ht="12">
      <c r="B73" s="17">
        <f>+'Aggregate Screens'!A68</f>
        <v>161</v>
      </c>
      <c r="C73" s="17" t="str">
        <f>+'Aggregate Screens'!B68</f>
        <v>KADLEC REGIONAL MEDICAL CENTER</v>
      </c>
      <c r="D73" s="23">
        <f>ROUND(+'Aggregate Screens'!G68,0)</f>
        <v>460817547</v>
      </c>
      <c r="E73" s="23">
        <f>ROUND(+'Aggregate Screens'!AN68,0)</f>
        <v>27113</v>
      </c>
      <c r="F73" s="24">
        <f t="shared" si="0"/>
        <v>16996.18</v>
      </c>
      <c r="G73" s="23">
        <f>ROUND(+'Aggregate Screens'!G173,0)</f>
        <v>561257797</v>
      </c>
      <c r="H73" s="23">
        <f>ROUND(+'Aggregate Screens'!AN173,0)</f>
        <v>28692</v>
      </c>
      <c r="I73" s="24">
        <f t="shared" si="1"/>
        <v>19561.47</v>
      </c>
      <c r="K73" s="26">
        <f t="shared" si="2"/>
        <v>0.1509</v>
      </c>
    </row>
    <row r="74" spans="2:11" ht="12">
      <c r="B74" s="17">
        <f>+'Aggregate Screens'!A69</f>
        <v>162</v>
      </c>
      <c r="C74" s="17" t="str">
        <f>+'Aggregate Screens'!B69</f>
        <v>PROVIDENCE SACRED HEART MEDICAL CENTER</v>
      </c>
      <c r="D74" s="23">
        <f>ROUND(+'Aggregate Screens'!G69,0)</f>
        <v>1600539505</v>
      </c>
      <c r="E74" s="23">
        <f>ROUND(+'Aggregate Screens'!AN69,0)</f>
        <v>59724</v>
      </c>
      <c r="F74" s="24">
        <f t="shared" si="0"/>
        <v>26798.93</v>
      </c>
      <c r="G74" s="23">
        <f>ROUND(+'Aggregate Screens'!G174,0)</f>
        <v>1809973505</v>
      </c>
      <c r="H74" s="23">
        <f>ROUND(+'Aggregate Screens'!AN174,0)</f>
        <v>64334</v>
      </c>
      <c r="I74" s="24">
        <f t="shared" si="1"/>
        <v>28134.01</v>
      </c>
      <c r="K74" s="26">
        <f t="shared" si="2"/>
        <v>0.0498</v>
      </c>
    </row>
    <row r="75" spans="2:11" ht="12">
      <c r="B75" s="17">
        <f>+'Aggregate Screens'!A70</f>
        <v>164</v>
      </c>
      <c r="C75" s="17" t="str">
        <f>+'Aggregate Screens'!B70</f>
        <v>EVERGREEN HOSPITAL MEDICAL CENTER</v>
      </c>
      <c r="D75" s="23">
        <f>ROUND(+'Aggregate Screens'!G70,0)</f>
        <v>668595444</v>
      </c>
      <c r="E75" s="23">
        <f>ROUND(+'Aggregate Screens'!AN70,0)</f>
        <v>31048</v>
      </c>
      <c r="F75" s="24">
        <f aca="true" t="shared" si="3" ref="F75:F106">IF(D75=0,"",IF(E75=0,"",ROUND(D75/E75,2)))</f>
        <v>21534.25</v>
      </c>
      <c r="G75" s="23">
        <f>ROUND(+'Aggregate Screens'!G175,0)</f>
        <v>760469787</v>
      </c>
      <c r="H75" s="23">
        <f>ROUND(+'Aggregate Screens'!AN175,0)</f>
        <v>31549</v>
      </c>
      <c r="I75" s="24">
        <f aca="true" t="shared" si="4" ref="I75:I106">IF(G75=0,"",IF(H75=0,"",ROUND(G75/H75,2)))</f>
        <v>24104.4</v>
      </c>
      <c r="K75" s="26">
        <f aca="true" t="shared" si="5" ref="K75:K106">IF(D75=0,"",IF(E75=0,"",IF(G75=0,"",IF(H75=0,"",ROUND(I75/F75-1,4)))))</f>
        <v>0.1194</v>
      </c>
    </row>
    <row r="76" spans="2:11" ht="12">
      <c r="B76" s="17">
        <f>+'Aggregate Screens'!A71</f>
        <v>165</v>
      </c>
      <c r="C76" s="17" t="str">
        <f>+'Aggregate Screens'!B71</f>
        <v>LAKE CHELAN COMMUNITY HOSPITAL</v>
      </c>
      <c r="D76" s="23">
        <f>ROUND(+'Aggregate Screens'!G71,0)</f>
        <v>21665987</v>
      </c>
      <c r="E76" s="23">
        <f>ROUND(+'Aggregate Screens'!AN71,0)</f>
        <v>1459</v>
      </c>
      <c r="F76" s="24">
        <f t="shared" si="3"/>
        <v>14849.89</v>
      </c>
      <c r="G76" s="23">
        <f>ROUND(+'Aggregate Screens'!G176,0)</f>
        <v>24452313</v>
      </c>
      <c r="H76" s="23">
        <f>ROUND(+'Aggregate Screens'!AN176,0)</f>
        <v>1701</v>
      </c>
      <c r="I76" s="24">
        <f t="shared" si="4"/>
        <v>14375.26</v>
      </c>
      <c r="K76" s="26">
        <f t="shared" si="5"/>
        <v>-0.032</v>
      </c>
    </row>
    <row r="77" spans="2:11" ht="12">
      <c r="B77" s="17">
        <f>+'Aggregate Screens'!A72</f>
        <v>167</v>
      </c>
      <c r="C77" s="17" t="str">
        <f>+'Aggregate Screens'!B72</f>
        <v>FERRY COUNTY MEMORIAL HOSPITAL</v>
      </c>
      <c r="D77" s="23">
        <f>ROUND(+'Aggregate Screens'!G72,0)</f>
        <v>9560234</v>
      </c>
      <c r="E77" s="23">
        <f>ROUND(+'Aggregate Screens'!AN72,0)</f>
        <v>560</v>
      </c>
      <c r="F77" s="24">
        <f t="shared" si="3"/>
        <v>17071.85</v>
      </c>
      <c r="G77" s="23">
        <f>ROUND(+'Aggregate Screens'!G177,0)</f>
        <v>9861038</v>
      </c>
      <c r="H77" s="23">
        <f>ROUND(+'Aggregate Screens'!AN177,0)</f>
        <v>595</v>
      </c>
      <c r="I77" s="24">
        <f t="shared" si="4"/>
        <v>16573.17</v>
      </c>
      <c r="K77" s="26">
        <f t="shared" si="5"/>
        <v>-0.0292</v>
      </c>
    </row>
    <row r="78" spans="2:11" ht="12">
      <c r="B78" s="17">
        <f>+'Aggregate Screens'!A73</f>
        <v>168</v>
      </c>
      <c r="C78" s="17" t="str">
        <f>+'Aggregate Screens'!B73</f>
        <v>CENTRAL WASHINGTON HOSPITAL</v>
      </c>
      <c r="D78" s="23">
        <f>ROUND(+'Aggregate Screens'!G73,0)</f>
        <v>321170608</v>
      </c>
      <c r="E78" s="23">
        <f>ROUND(+'Aggregate Screens'!AN73,0)</f>
        <v>18831</v>
      </c>
      <c r="F78" s="24">
        <f t="shared" si="3"/>
        <v>17055.42</v>
      </c>
      <c r="G78" s="23">
        <f>ROUND(+'Aggregate Screens'!G178,0)</f>
        <v>334760162</v>
      </c>
      <c r="H78" s="23">
        <f>ROUND(+'Aggregate Screens'!AN178,0)</f>
        <v>17915</v>
      </c>
      <c r="I78" s="24">
        <f t="shared" si="4"/>
        <v>18686.03</v>
      </c>
      <c r="K78" s="26">
        <f t="shared" si="5"/>
        <v>0.0956</v>
      </c>
    </row>
    <row r="79" spans="2:11" ht="12">
      <c r="B79" s="17">
        <f>+'Aggregate Screens'!A74</f>
        <v>169</v>
      </c>
      <c r="C79" s="17" t="str">
        <f>+'Aggregate Screens'!B74</f>
        <v>GROUP HEALTH EASTSIDE</v>
      </c>
      <c r="D79" s="23">
        <f>ROUND(+'Aggregate Screens'!G74,0)</f>
        <v>33801793</v>
      </c>
      <c r="E79" s="23">
        <f>ROUND(+'Aggregate Screens'!AN74,0)</f>
        <v>1590</v>
      </c>
      <c r="F79" s="24">
        <f t="shared" si="3"/>
        <v>21258.99</v>
      </c>
      <c r="G79" s="23">
        <f>ROUND(+'Aggregate Screens'!G179,0)</f>
        <v>0</v>
      </c>
      <c r="H79" s="23">
        <f>ROUND(+'Aggregate Screens'!AN179,0)</f>
        <v>0</v>
      </c>
      <c r="I79" s="24">
        <f t="shared" si="4"/>
      </c>
      <c r="K79" s="26">
        <f t="shared" si="5"/>
      </c>
    </row>
    <row r="80" spans="2:11" ht="12">
      <c r="B80" s="17">
        <f>+'Aggregate Screens'!A75</f>
        <v>170</v>
      </c>
      <c r="C80" s="17" t="str">
        <f>+'Aggregate Screens'!B75</f>
        <v>SOUTHWEST WASHINGTON MEDICAL CENTER</v>
      </c>
      <c r="D80" s="23">
        <f>ROUND(+'Aggregate Screens'!G75,0)</f>
        <v>1064875616</v>
      </c>
      <c r="E80" s="23">
        <f>ROUND(+'Aggregate Screens'!AN75,0)</f>
        <v>44834</v>
      </c>
      <c r="F80" s="24">
        <f t="shared" si="3"/>
        <v>23751.52</v>
      </c>
      <c r="G80" s="23">
        <f>ROUND(+'Aggregate Screens'!G180,0)</f>
        <v>1208988845</v>
      </c>
      <c r="H80" s="23">
        <f>ROUND(+'Aggregate Screens'!AN180,0)</f>
        <v>49418</v>
      </c>
      <c r="I80" s="24">
        <f t="shared" si="4"/>
        <v>24464.54</v>
      </c>
      <c r="K80" s="26">
        <f t="shared" si="5"/>
        <v>0.03</v>
      </c>
    </row>
    <row r="81" spans="2:11" ht="12">
      <c r="B81" s="17">
        <f>+'Aggregate Screens'!A76</f>
        <v>172</v>
      </c>
      <c r="C81" s="17" t="str">
        <f>+'Aggregate Screens'!B76</f>
        <v>PULLMAN REGIONAL HOSPITAL</v>
      </c>
      <c r="D81" s="23">
        <f>ROUND(+'Aggregate Screens'!G76,0)</f>
        <v>61605342</v>
      </c>
      <c r="E81" s="23">
        <f>ROUND(+'Aggregate Screens'!AN76,0)</f>
        <v>3616</v>
      </c>
      <c r="F81" s="24">
        <f t="shared" si="3"/>
        <v>17036.88</v>
      </c>
      <c r="G81" s="23">
        <f>ROUND(+'Aggregate Screens'!G181,0)</f>
        <v>66543905</v>
      </c>
      <c r="H81" s="23">
        <f>ROUND(+'Aggregate Screens'!AN181,0)</f>
        <v>3480</v>
      </c>
      <c r="I81" s="24">
        <f t="shared" si="4"/>
        <v>19121.81</v>
      </c>
      <c r="K81" s="26">
        <f t="shared" si="5"/>
        <v>0.1224</v>
      </c>
    </row>
    <row r="82" spans="2:11" ht="12">
      <c r="B82" s="17">
        <f>+'Aggregate Screens'!A77</f>
        <v>173</v>
      </c>
      <c r="C82" s="17" t="str">
        <f>+'Aggregate Screens'!B77</f>
        <v>MORTON GENERAL HOSPITAL</v>
      </c>
      <c r="D82" s="23">
        <f>ROUND(+'Aggregate Screens'!G77,0)</f>
        <v>19771559</v>
      </c>
      <c r="E82" s="23">
        <f>ROUND(+'Aggregate Screens'!AN77,0)</f>
        <v>1442</v>
      </c>
      <c r="F82" s="24">
        <f t="shared" si="3"/>
        <v>13711.21</v>
      </c>
      <c r="G82" s="23">
        <f>ROUND(+'Aggregate Screens'!G182,0)</f>
        <v>21715497</v>
      </c>
      <c r="H82" s="23">
        <f>ROUND(+'Aggregate Screens'!AN182,0)</f>
        <v>1566</v>
      </c>
      <c r="I82" s="24">
        <f t="shared" si="4"/>
        <v>13866.86</v>
      </c>
      <c r="K82" s="26">
        <f t="shared" si="5"/>
        <v>0.0114</v>
      </c>
    </row>
    <row r="83" spans="2:11" ht="12">
      <c r="B83" s="17">
        <f>+'Aggregate Screens'!A78</f>
        <v>175</v>
      </c>
      <c r="C83" s="17" t="str">
        <f>+'Aggregate Screens'!B78</f>
        <v>MARY BRIDGE CHILDRENS HEALTH CENTER</v>
      </c>
      <c r="D83" s="23">
        <f>ROUND(+'Aggregate Screens'!G78,0)</f>
        <v>380928115</v>
      </c>
      <c r="E83" s="23">
        <f>ROUND(+'Aggregate Screens'!AN78,0)</f>
        <v>9049</v>
      </c>
      <c r="F83" s="24">
        <f t="shared" si="3"/>
        <v>42096.16</v>
      </c>
      <c r="G83" s="23">
        <f>ROUND(+'Aggregate Screens'!G183,0)</f>
        <v>449757234</v>
      </c>
      <c r="H83" s="23">
        <f>ROUND(+'Aggregate Screens'!AN183,0)</f>
        <v>8663</v>
      </c>
      <c r="I83" s="24">
        <f t="shared" si="4"/>
        <v>51917.03</v>
      </c>
      <c r="K83" s="26">
        <f t="shared" si="5"/>
        <v>0.2333</v>
      </c>
    </row>
    <row r="84" spans="2:11" ht="12">
      <c r="B84" s="17">
        <f>+'Aggregate Screens'!A79</f>
        <v>176</v>
      </c>
      <c r="C84" s="17" t="str">
        <f>+'Aggregate Screens'!B79</f>
        <v>TACOMA GENERAL ALLENMORE HOSPITAL</v>
      </c>
      <c r="D84" s="23">
        <f>ROUND(+'Aggregate Screens'!G79,0)</f>
        <v>1646148068</v>
      </c>
      <c r="E84" s="23">
        <f>ROUND(+'Aggregate Screens'!AN79,0)</f>
        <v>44461</v>
      </c>
      <c r="F84" s="24">
        <f t="shared" si="3"/>
        <v>37024.54</v>
      </c>
      <c r="G84" s="23">
        <f>ROUND(+'Aggregate Screens'!G184,0)</f>
        <v>1804697780</v>
      </c>
      <c r="H84" s="23">
        <f>ROUND(+'Aggregate Screens'!AN184,0)</f>
        <v>43169</v>
      </c>
      <c r="I84" s="24">
        <f t="shared" si="4"/>
        <v>41805.41</v>
      </c>
      <c r="K84" s="26">
        <f t="shared" si="5"/>
        <v>0.1291</v>
      </c>
    </row>
    <row r="85" spans="2:11" ht="12">
      <c r="B85" s="17">
        <f>+'Aggregate Screens'!A80</f>
        <v>178</v>
      </c>
      <c r="C85" s="17" t="str">
        <f>+'Aggregate Screens'!B80</f>
        <v>DEER PARK HOSPITAL</v>
      </c>
      <c r="D85" s="23">
        <f>ROUND(+'Aggregate Screens'!G80,0)</f>
        <v>1214279</v>
      </c>
      <c r="E85" s="23">
        <f>ROUND(+'Aggregate Screens'!AN80,0)</f>
        <v>77</v>
      </c>
      <c r="F85" s="24">
        <f t="shared" si="3"/>
        <v>15769.86</v>
      </c>
      <c r="G85" s="23">
        <f>ROUND(+'Aggregate Screens'!G185,0)</f>
        <v>0</v>
      </c>
      <c r="H85" s="23">
        <f>ROUND(+'Aggregate Screens'!AN185,0)</f>
        <v>0</v>
      </c>
      <c r="I85" s="24">
        <f t="shared" si="4"/>
      </c>
      <c r="K85" s="26">
        <f t="shared" si="5"/>
      </c>
    </row>
    <row r="86" spans="2:11" ht="12">
      <c r="B86" s="17">
        <f>+'Aggregate Screens'!A81</f>
        <v>180</v>
      </c>
      <c r="C86" s="17" t="str">
        <f>+'Aggregate Screens'!B81</f>
        <v>VALLEY HOSPITAL AND MEDICAL CENTER</v>
      </c>
      <c r="D86" s="23">
        <f>ROUND(+'Aggregate Screens'!G81,0)</f>
        <v>121636070</v>
      </c>
      <c r="E86" s="23">
        <f>ROUND(+'Aggregate Screens'!AN81,0)</f>
        <v>6682</v>
      </c>
      <c r="F86" s="24">
        <f t="shared" si="3"/>
        <v>18203.54</v>
      </c>
      <c r="G86" s="23">
        <f>ROUND(+'Aggregate Screens'!G186,0)</f>
        <v>204781600</v>
      </c>
      <c r="H86" s="23">
        <f>ROUND(+'Aggregate Screens'!AN186,0)</f>
        <v>9834</v>
      </c>
      <c r="I86" s="24">
        <f t="shared" si="4"/>
        <v>20823.84</v>
      </c>
      <c r="K86" s="26">
        <f t="shared" si="5"/>
        <v>0.1439</v>
      </c>
    </row>
    <row r="87" spans="2:11" ht="12">
      <c r="B87" s="17">
        <f>+'Aggregate Screens'!A82</f>
        <v>183</v>
      </c>
      <c r="C87" s="17" t="str">
        <f>+'Aggregate Screens'!B82</f>
        <v>AUBURN REGIONAL MEDICAL CENTER</v>
      </c>
      <c r="D87" s="23">
        <f>ROUND(+'Aggregate Screens'!G82,0)</f>
        <v>329406440</v>
      </c>
      <c r="E87" s="23">
        <f>ROUND(+'Aggregate Screens'!AN82,0)</f>
        <v>13816</v>
      </c>
      <c r="F87" s="24">
        <f t="shared" si="3"/>
        <v>23842.39</v>
      </c>
      <c r="G87" s="23">
        <f>ROUND(+'Aggregate Screens'!G187,0)</f>
        <v>374976729</v>
      </c>
      <c r="H87" s="23">
        <f>ROUND(+'Aggregate Screens'!AN187,0)</f>
        <v>12971</v>
      </c>
      <c r="I87" s="24">
        <f t="shared" si="4"/>
        <v>28908.85</v>
      </c>
      <c r="K87" s="26">
        <f t="shared" si="5"/>
        <v>0.2125</v>
      </c>
    </row>
    <row r="88" spans="2:11" ht="12">
      <c r="B88" s="17">
        <f>+'Aggregate Screens'!A83</f>
        <v>186</v>
      </c>
      <c r="C88" s="17" t="str">
        <f>+'Aggregate Screens'!B83</f>
        <v>MARK REED HOSPITAL</v>
      </c>
      <c r="D88" s="23">
        <f>ROUND(+'Aggregate Screens'!G83,0)</f>
        <v>13803129</v>
      </c>
      <c r="E88" s="23">
        <f>ROUND(+'Aggregate Screens'!AN83,0)</f>
        <v>1135</v>
      </c>
      <c r="F88" s="24">
        <f t="shared" si="3"/>
        <v>12161.35</v>
      </c>
      <c r="G88" s="23">
        <f>ROUND(+'Aggregate Screens'!G188,0)</f>
        <v>18757410</v>
      </c>
      <c r="H88" s="23">
        <f>ROUND(+'Aggregate Screens'!AN188,0)</f>
        <v>669</v>
      </c>
      <c r="I88" s="24">
        <f t="shared" si="4"/>
        <v>28037.98</v>
      </c>
      <c r="K88" s="26">
        <f t="shared" si="5"/>
        <v>1.3055</v>
      </c>
    </row>
    <row r="89" spans="2:11" ht="12">
      <c r="B89" s="17">
        <f>+'Aggregate Screens'!A84</f>
        <v>191</v>
      </c>
      <c r="C89" s="17" t="str">
        <f>+'Aggregate Screens'!B84</f>
        <v>PROVIDENCE CENTRALIA HOSPITAL</v>
      </c>
      <c r="D89" s="23">
        <f>ROUND(+'Aggregate Screens'!G84,0)</f>
        <v>314151737</v>
      </c>
      <c r="E89" s="23">
        <f>ROUND(+'Aggregate Screens'!AN84,0)</f>
        <v>11160</v>
      </c>
      <c r="F89" s="24">
        <f t="shared" si="3"/>
        <v>28149.8</v>
      </c>
      <c r="G89" s="23">
        <f>ROUND(+'Aggregate Screens'!G189,0)</f>
        <v>354330415</v>
      </c>
      <c r="H89" s="23">
        <f>ROUND(+'Aggregate Screens'!AN189,0)</f>
        <v>10112</v>
      </c>
      <c r="I89" s="24">
        <f t="shared" si="4"/>
        <v>35040.59</v>
      </c>
      <c r="K89" s="26">
        <f t="shared" si="5"/>
        <v>0.2448</v>
      </c>
    </row>
    <row r="90" spans="2:11" ht="12">
      <c r="B90" s="17">
        <f>+'Aggregate Screens'!A85</f>
        <v>193</v>
      </c>
      <c r="C90" s="17" t="str">
        <f>+'Aggregate Screens'!B85</f>
        <v>PROVIDENCE MOUNT CARMEL HOSPITAL</v>
      </c>
      <c r="D90" s="23">
        <f>ROUND(+'Aggregate Screens'!G85,0)</f>
        <v>54757310</v>
      </c>
      <c r="E90" s="23">
        <f>ROUND(+'Aggregate Screens'!AN85,0)</f>
        <v>3267</v>
      </c>
      <c r="F90" s="24">
        <f t="shared" si="3"/>
        <v>16760.73</v>
      </c>
      <c r="G90" s="23">
        <f>ROUND(+'Aggregate Screens'!G190,0)</f>
        <v>59421520</v>
      </c>
      <c r="H90" s="23">
        <f>ROUND(+'Aggregate Screens'!AN190,0)</f>
        <v>3245</v>
      </c>
      <c r="I90" s="24">
        <f t="shared" si="4"/>
        <v>18311.72</v>
      </c>
      <c r="K90" s="26">
        <f t="shared" si="5"/>
        <v>0.0925</v>
      </c>
    </row>
    <row r="91" spans="2:11" ht="12">
      <c r="B91" s="17">
        <f>+'Aggregate Screens'!A86</f>
        <v>194</v>
      </c>
      <c r="C91" s="17" t="str">
        <f>+'Aggregate Screens'!B86</f>
        <v>PROVIDENCE SAINT JOSEPHS HOSPITAL</v>
      </c>
      <c r="D91" s="23">
        <f>ROUND(+'Aggregate Screens'!G86,0)</f>
        <v>34541152</v>
      </c>
      <c r="E91" s="23">
        <f>ROUND(+'Aggregate Screens'!AN86,0)</f>
        <v>1530</v>
      </c>
      <c r="F91" s="24">
        <f t="shared" si="3"/>
        <v>22575.92</v>
      </c>
      <c r="G91" s="23">
        <f>ROUND(+'Aggregate Screens'!G191,0)</f>
        <v>36828454</v>
      </c>
      <c r="H91" s="23">
        <f>ROUND(+'Aggregate Screens'!AN191,0)</f>
        <v>1130</v>
      </c>
      <c r="I91" s="24">
        <f t="shared" si="4"/>
        <v>32591.55</v>
      </c>
      <c r="K91" s="26">
        <f t="shared" si="5"/>
        <v>0.4436</v>
      </c>
    </row>
    <row r="92" spans="2:11" ht="12">
      <c r="B92" s="17">
        <f>+'Aggregate Screens'!A87</f>
        <v>195</v>
      </c>
      <c r="C92" s="17" t="str">
        <f>+'Aggregate Screens'!B87</f>
        <v>SNOQUALMIE VALLEY HOSPITAL</v>
      </c>
      <c r="D92" s="23">
        <f>ROUND(+'Aggregate Screens'!G87,0)</f>
        <v>14902617</v>
      </c>
      <c r="E92" s="23">
        <f>ROUND(+'Aggregate Screens'!AN87,0)</f>
        <v>1252</v>
      </c>
      <c r="F92" s="24">
        <f t="shared" si="3"/>
        <v>11903.05</v>
      </c>
      <c r="G92" s="23">
        <f>ROUND(+'Aggregate Screens'!G192,0)</f>
        <v>20945592</v>
      </c>
      <c r="H92" s="23">
        <f>ROUND(+'Aggregate Screens'!AN192,0)</f>
        <v>505</v>
      </c>
      <c r="I92" s="24">
        <f t="shared" si="4"/>
        <v>41476.42</v>
      </c>
      <c r="K92" s="26">
        <f t="shared" si="5"/>
        <v>2.4845</v>
      </c>
    </row>
    <row r="93" spans="2:11" ht="12">
      <c r="B93" s="17">
        <f>+'Aggregate Screens'!A88</f>
        <v>197</v>
      </c>
      <c r="C93" s="17" t="str">
        <f>+'Aggregate Screens'!B88</f>
        <v>CAPITAL MEDICAL CENTER</v>
      </c>
      <c r="D93" s="23">
        <f>ROUND(+'Aggregate Screens'!G88,0)</f>
        <v>205719455</v>
      </c>
      <c r="E93" s="23">
        <f>ROUND(+'Aggregate Screens'!AN88,0)</f>
        <v>7450</v>
      </c>
      <c r="F93" s="24">
        <f t="shared" si="3"/>
        <v>27613.35</v>
      </c>
      <c r="G93" s="23">
        <f>ROUND(+'Aggregate Screens'!G193,0)</f>
        <v>244558023</v>
      </c>
      <c r="H93" s="23">
        <f>ROUND(+'Aggregate Screens'!AN193,0)</f>
        <v>8572</v>
      </c>
      <c r="I93" s="24">
        <f t="shared" si="4"/>
        <v>28529.87</v>
      </c>
      <c r="K93" s="26">
        <f t="shared" si="5"/>
        <v>0.0332</v>
      </c>
    </row>
    <row r="94" spans="2:11" ht="12">
      <c r="B94" s="17">
        <f>+'Aggregate Screens'!A89</f>
        <v>198</v>
      </c>
      <c r="C94" s="17" t="str">
        <f>+'Aggregate Screens'!B89</f>
        <v>SUNNYSIDE COMMUNITY HOSPITAL</v>
      </c>
      <c r="D94" s="23">
        <f>ROUND(+'Aggregate Screens'!G89,0)</f>
        <v>59027474</v>
      </c>
      <c r="E94" s="23">
        <f>ROUND(+'Aggregate Screens'!AN89,0)</f>
        <v>3954</v>
      </c>
      <c r="F94" s="24">
        <f t="shared" si="3"/>
        <v>14928.55</v>
      </c>
      <c r="G94" s="23">
        <f>ROUND(+'Aggregate Screens'!G194,0)</f>
        <v>66794756</v>
      </c>
      <c r="H94" s="23">
        <f>ROUND(+'Aggregate Screens'!AN194,0)</f>
        <v>4341</v>
      </c>
      <c r="I94" s="24">
        <f t="shared" si="4"/>
        <v>15386.95</v>
      </c>
      <c r="K94" s="26">
        <f t="shared" si="5"/>
        <v>0.0307</v>
      </c>
    </row>
    <row r="95" spans="2:11" ht="12">
      <c r="B95" s="17">
        <f>+'Aggregate Screens'!A90</f>
        <v>199</v>
      </c>
      <c r="C95" s="17" t="str">
        <f>+'Aggregate Screens'!B90</f>
        <v>TOPPENISH COMMUNITY HOSPITAL</v>
      </c>
      <c r="D95" s="23">
        <f>ROUND(+'Aggregate Screens'!G90,0)</f>
        <v>65173864</v>
      </c>
      <c r="E95" s="23">
        <f>ROUND(+'Aggregate Screens'!AN90,0)</f>
        <v>3331</v>
      </c>
      <c r="F95" s="24">
        <f t="shared" si="3"/>
        <v>19565.86</v>
      </c>
      <c r="G95" s="23">
        <f>ROUND(+'Aggregate Screens'!G195,0)</f>
        <v>68707707</v>
      </c>
      <c r="H95" s="23">
        <f>ROUND(+'Aggregate Screens'!AN195,0)</f>
        <v>3487</v>
      </c>
      <c r="I95" s="24">
        <f t="shared" si="4"/>
        <v>19703.96</v>
      </c>
      <c r="K95" s="26">
        <f t="shared" si="5"/>
        <v>0.0071</v>
      </c>
    </row>
    <row r="96" spans="2:11" ht="12">
      <c r="B96" s="17">
        <f>+'Aggregate Screens'!A91</f>
        <v>201</v>
      </c>
      <c r="C96" s="17" t="str">
        <f>+'Aggregate Screens'!B91</f>
        <v>SAINT FRANCIS COMMUNITY HOSPITAL</v>
      </c>
      <c r="D96" s="23">
        <f>ROUND(+'Aggregate Screens'!G91,0)</f>
        <v>523450278</v>
      </c>
      <c r="E96" s="23">
        <f>ROUND(+'Aggregate Screens'!AN91,0)</f>
        <v>15555</v>
      </c>
      <c r="F96" s="24">
        <f t="shared" si="3"/>
        <v>33651.58</v>
      </c>
      <c r="G96" s="23">
        <f>ROUND(+'Aggregate Screens'!G196,0)</f>
        <v>641159978</v>
      </c>
      <c r="H96" s="23">
        <f>ROUND(+'Aggregate Screens'!AN196,0)</f>
        <v>16257</v>
      </c>
      <c r="I96" s="24">
        <f t="shared" si="4"/>
        <v>39439.01</v>
      </c>
      <c r="K96" s="26">
        <f t="shared" si="5"/>
        <v>0.172</v>
      </c>
    </row>
    <row r="97" spans="2:11" ht="12">
      <c r="B97" s="17">
        <f>+'Aggregate Screens'!A92</f>
        <v>202</v>
      </c>
      <c r="C97" s="17" t="str">
        <f>+'Aggregate Screens'!B92</f>
        <v>REGIONAL HOSP. FOR RESP. &amp; COMPLEX CARE</v>
      </c>
      <c r="D97" s="23">
        <f>ROUND(+'Aggregate Screens'!G92,0)</f>
        <v>39748890</v>
      </c>
      <c r="E97" s="23">
        <f>ROUND(+'Aggregate Screens'!AN92,0)</f>
        <v>776</v>
      </c>
      <c r="F97" s="24">
        <f t="shared" si="3"/>
        <v>51222.8</v>
      </c>
      <c r="G97" s="23">
        <f>ROUND(+'Aggregate Screens'!G197,0)</f>
        <v>42650927</v>
      </c>
      <c r="H97" s="23">
        <f>ROUND(+'Aggregate Screens'!AN197,0)</f>
        <v>897</v>
      </c>
      <c r="I97" s="24">
        <f t="shared" si="4"/>
        <v>47548.41</v>
      </c>
      <c r="K97" s="26">
        <f t="shared" si="5"/>
        <v>-0.0717</v>
      </c>
    </row>
    <row r="98" spans="2:11" ht="12">
      <c r="B98" s="17">
        <f>+'Aggregate Screens'!A93</f>
        <v>204</v>
      </c>
      <c r="C98" s="17" t="str">
        <f>+'Aggregate Screens'!B93</f>
        <v>SEATTLE CANCER CARE ALLIANCE</v>
      </c>
      <c r="D98" s="23">
        <f>ROUND(+'Aggregate Screens'!G93,0)</f>
        <v>305399312</v>
      </c>
      <c r="E98" s="23">
        <f>ROUND(+'Aggregate Screens'!AN93,0)</f>
        <v>12695</v>
      </c>
      <c r="F98" s="24">
        <f t="shared" si="3"/>
        <v>24056.66</v>
      </c>
      <c r="G98" s="23">
        <f>ROUND(+'Aggregate Screens'!G198,0)</f>
        <v>360006981</v>
      </c>
      <c r="H98" s="23">
        <f>ROUND(+'Aggregate Screens'!AN198,0)</f>
        <v>12672</v>
      </c>
      <c r="I98" s="24">
        <f t="shared" si="4"/>
        <v>28409.64</v>
      </c>
      <c r="K98" s="26">
        <f t="shared" si="5"/>
        <v>0.1809</v>
      </c>
    </row>
    <row r="99" spans="2:11" ht="12">
      <c r="B99" s="17">
        <f>+'Aggregate Screens'!A94</f>
        <v>205</v>
      </c>
      <c r="C99" s="17" t="str">
        <f>+'Aggregate Screens'!B94</f>
        <v>WENATCHEE VALLEY MEDICAL CENTER</v>
      </c>
      <c r="D99" s="23">
        <f>ROUND(+'Aggregate Screens'!G94,0)</f>
        <v>97512081</v>
      </c>
      <c r="E99" s="23">
        <f>ROUND(+'Aggregate Screens'!AN94,0)</f>
        <v>7232</v>
      </c>
      <c r="F99" s="24">
        <f t="shared" si="3"/>
        <v>13483.42</v>
      </c>
      <c r="G99" s="23">
        <f>ROUND(+'Aggregate Screens'!G199,0)</f>
        <v>126212040</v>
      </c>
      <c r="H99" s="23">
        <f>ROUND(+'Aggregate Screens'!AN199,0)</f>
        <v>9260</v>
      </c>
      <c r="I99" s="24">
        <f t="shared" si="4"/>
        <v>13629.81</v>
      </c>
      <c r="K99" s="26">
        <f t="shared" si="5"/>
        <v>0.0109</v>
      </c>
    </row>
    <row r="100" spans="2:11" ht="12">
      <c r="B100" s="17">
        <f>+'Aggregate Screens'!A95</f>
        <v>206</v>
      </c>
      <c r="C100" s="17" t="str">
        <f>+'Aggregate Screens'!B95</f>
        <v>UNITED GENERAL HOSPITAL</v>
      </c>
      <c r="D100" s="23">
        <f>ROUND(+'Aggregate Screens'!G95,0)</f>
        <v>81479239</v>
      </c>
      <c r="E100" s="23">
        <f>ROUND(+'Aggregate Screens'!AN95,0)</f>
        <v>4763</v>
      </c>
      <c r="F100" s="24">
        <f t="shared" si="3"/>
        <v>17106.71</v>
      </c>
      <c r="G100" s="23">
        <f>ROUND(+'Aggregate Screens'!G200,0)</f>
        <v>84268891</v>
      </c>
      <c r="H100" s="23">
        <f>ROUND(+'Aggregate Screens'!AN200,0)</f>
        <v>5095</v>
      </c>
      <c r="I100" s="24">
        <f t="shared" si="4"/>
        <v>16539.53</v>
      </c>
      <c r="K100" s="26">
        <f t="shared" si="5"/>
        <v>-0.0332</v>
      </c>
    </row>
    <row r="101" spans="2:11" ht="12">
      <c r="B101" s="17">
        <f>+'Aggregate Screens'!A96</f>
        <v>207</v>
      </c>
      <c r="C101" s="17" t="str">
        <f>+'Aggregate Screens'!B96</f>
        <v>SKAGIT VALLEY HOSPITAL</v>
      </c>
      <c r="D101" s="23">
        <f>ROUND(+'Aggregate Screens'!G96,0)</f>
        <v>376791171</v>
      </c>
      <c r="E101" s="23">
        <f>ROUND(+'Aggregate Screens'!AN96,0)</f>
        <v>16033</v>
      </c>
      <c r="F101" s="24">
        <f t="shared" si="3"/>
        <v>23500.98</v>
      </c>
      <c r="G101" s="23">
        <f>ROUND(+'Aggregate Screens'!G201,0)</f>
        <v>428803301</v>
      </c>
      <c r="H101" s="23">
        <f>ROUND(+'Aggregate Screens'!AN201,0)</f>
        <v>15909</v>
      </c>
      <c r="I101" s="24">
        <f t="shared" si="4"/>
        <v>26953.5</v>
      </c>
      <c r="K101" s="26">
        <f t="shared" si="5"/>
        <v>0.1469</v>
      </c>
    </row>
    <row r="102" spans="2:11" ht="12">
      <c r="B102" s="17">
        <f>+'Aggregate Screens'!A97</f>
        <v>208</v>
      </c>
      <c r="C102" s="17" t="str">
        <f>+'Aggregate Screens'!B97</f>
        <v>LEGACY SALMON CREEK HOSPITAL</v>
      </c>
      <c r="D102" s="23">
        <f>ROUND(+'Aggregate Screens'!G97,0)</f>
        <v>300241731</v>
      </c>
      <c r="E102" s="23">
        <f>ROUND(+'Aggregate Screens'!AN97,0)</f>
        <v>13830</v>
      </c>
      <c r="F102" s="24">
        <f t="shared" si="3"/>
        <v>21709.45</v>
      </c>
      <c r="G102" s="23">
        <f>ROUND(+'Aggregate Screens'!G202,0)</f>
        <v>369804428</v>
      </c>
      <c r="H102" s="23">
        <f>ROUND(+'Aggregate Screens'!AN202,0)</f>
        <v>15387</v>
      </c>
      <c r="I102" s="24">
        <f t="shared" si="4"/>
        <v>24033.56</v>
      </c>
      <c r="K102" s="26">
        <f t="shared" si="5"/>
        <v>0.1071</v>
      </c>
    </row>
    <row r="103" spans="2:11" ht="12">
      <c r="B103" s="17">
        <f>+'Aggregate Screens'!A98</f>
        <v>209</v>
      </c>
      <c r="C103" s="17" t="str">
        <f>+'Aggregate Screens'!B98</f>
        <v>SAINT ANTHONY HOSPITAL</v>
      </c>
      <c r="D103" s="23">
        <f>ROUND(+'Aggregate Screens'!G98,0)</f>
        <v>0</v>
      </c>
      <c r="E103" s="23">
        <f>ROUND(+'Aggregate Screens'!AN98,0)</f>
        <v>0</v>
      </c>
      <c r="F103" s="24">
        <f t="shared" si="3"/>
      </c>
      <c r="G103" s="23">
        <f>ROUND(+'Aggregate Screens'!G203,0)</f>
        <v>65873250</v>
      </c>
      <c r="H103" s="23">
        <f>ROUND(+'Aggregate Screens'!AN203,0)</f>
        <v>1638</v>
      </c>
      <c r="I103" s="24">
        <f t="shared" si="4"/>
        <v>40215.66</v>
      </c>
      <c r="K103" s="26">
        <f t="shared" si="5"/>
      </c>
    </row>
    <row r="104" spans="2:11" ht="12">
      <c r="B104" s="17">
        <f>+'Aggregate Screens'!A99</f>
        <v>904</v>
      </c>
      <c r="C104" s="17" t="str">
        <f>+'Aggregate Screens'!B99</f>
        <v>BHC FAIRFAX HOSPITAL</v>
      </c>
      <c r="D104" s="23">
        <f>ROUND(+'Aggregate Screens'!G99,0)</f>
        <v>74697971</v>
      </c>
      <c r="E104" s="23">
        <f>ROUND(+'Aggregate Screens'!AN99,0)</f>
        <v>2105</v>
      </c>
      <c r="F104" s="24">
        <f t="shared" si="3"/>
        <v>35485.97</v>
      </c>
      <c r="G104" s="23">
        <f>ROUND(+'Aggregate Screens'!G204,0)</f>
        <v>71632246</v>
      </c>
      <c r="H104" s="23">
        <f>ROUND(+'Aggregate Screens'!AN204,0)</f>
        <v>2056</v>
      </c>
      <c r="I104" s="24">
        <f t="shared" si="4"/>
        <v>34840.59</v>
      </c>
      <c r="K104" s="26">
        <f t="shared" si="5"/>
        <v>-0.0182</v>
      </c>
    </row>
    <row r="105" spans="2:11" ht="12">
      <c r="B105" s="17">
        <f>+'Aggregate Screens'!A100</f>
        <v>915</v>
      </c>
      <c r="C105" s="17" t="str">
        <f>+'Aggregate Screens'!B100</f>
        <v>LOURDES COUNSELING CENTER</v>
      </c>
      <c r="D105" s="23">
        <f>ROUND(+'Aggregate Screens'!G100,0)</f>
        <v>28748968</v>
      </c>
      <c r="E105" s="23">
        <f>ROUND(+'Aggregate Screens'!AN100,0)</f>
        <v>981</v>
      </c>
      <c r="F105" s="24">
        <f t="shared" si="3"/>
        <v>29305.78</v>
      </c>
      <c r="G105" s="23">
        <f>ROUND(+'Aggregate Screens'!G205,0)</f>
        <v>28353473</v>
      </c>
      <c r="H105" s="23">
        <f>ROUND(+'Aggregate Screens'!AN205,0)</f>
        <v>926</v>
      </c>
      <c r="I105" s="24">
        <f t="shared" si="4"/>
        <v>30619.3</v>
      </c>
      <c r="K105" s="26">
        <f t="shared" si="5"/>
        <v>0.0448</v>
      </c>
    </row>
    <row r="106" spans="2:11" ht="12">
      <c r="B106" s="17">
        <f>+'Aggregate Screens'!A101</f>
        <v>919</v>
      </c>
      <c r="C106" s="17" t="str">
        <f>+'Aggregate Screens'!B101</f>
        <v>NAVOS</v>
      </c>
      <c r="D106" s="23">
        <f>ROUND(+'Aggregate Screens'!G101,0)</f>
        <v>11161284</v>
      </c>
      <c r="E106" s="23">
        <f>ROUND(+'Aggregate Screens'!AN101,0)</f>
        <v>567</v>
      </c>
      <c r="F106" s="24">
        <f t="shared" si="3"/>
        <v>19684.8</v>
      </c>
      <c r="G106" s="23">
        <f>ROUND(+'Aggregate Screens'!G206,0)</f>
        <v>11341186</v>
      </c>
      <c r="H106" s="23">
        <f>ROUND(+'Aggregate Screens'!AN206,0)</f>
        <v>547</v>
      </c>
      <c r="I106" s="24">
        <f t="shared" si="4"/>
        <v>20733.43</v>
      </c>
      <c r="K106" s="26">
        <f t="shared" si="5"/>
        <v>0.0533</v>
      </c>
    </row>
    <row r="107" spans="4:11" ht="12">
      <c r="D107" s="23"/>
      <c r="E107" s="23"/>
      <c r="F107" s="24"/>
      <c r="G107" s="23"/>
      <c r="H107" s="23"/>
      <c r="I107" s="24"/>
      <c r="K107" s="26"/>
    </row>
    <row r="108" spans="4:11" ht="12">
      <c r="D108" s="23"/>
      <c r="E108" s="23"/>
      <c r="F108" s="24"/>
      <c r="G108" s="23"/>
      <c r="H108" s="23"/>
      <c r="I108" s="24"/>
      <c r="K108" s="26"/>
    </row>
    <row r="109" spans="4:11" ht="12">
      <c r="D109" s="23"/>
      <c r="E109" s="23"/>
      <c r="F109" s="24"/>
      <c r="G109" s="23"/>
      <c r="H109" s="23"/>
      <c r="I109" s="24"/>
      <c r="K109" s="26"/>
    </row>
    <row r="110" spans="4:11" ht="12">
      <c r="D110" s="23"/>
      <c r="E110" s="23"/>
      <c r="F110" s="24"/>
      <c r="G110" s="23"/>
      <c r="H110" s="23"/>
      <c r="I110" s="24"/>
      <c r="K110" s="26"/>
    </row>
    <row r="111" spans="4:11" ht="12">
      <c r="D111" s="23"/>
      <c r="E111" s="23"/>
      <c r="F111" s="24"/>
      <c r="G111" s="23"/>
      <c r="H111" s="23"/>
      <c r="I111" s="24"/>
      <c r="K111" s="26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zoomScale="75" zoomScaleNormal="75" zoomScalePageLayoutView="0" workbookViewId="0" topLeftCell="A64">
      <selection activeCell="E10" sqref="E10"/>
    </sheetView>
  </sheetViews>
  <sheetFormatPr defaultColWidth="9.00390625" defaultRowHeight="12.75"/>
  <cols>
    <col min="1" max="1" width="7.25390625" style="0" customWidth="1"/>
    <col min="2" max="2" width="6.375" style="0" bestFit="1" customWidth="1"/>
    <col min="3" max="3" width="35.875" style="0" bestFit="1" customWidth="1"/>
    <col min="4" max="4" width="11.00390625" style="28" bestFit="1" customWidth="1"/>
    <col min="5" max="5" width="10.875" style="28" bestFit="1" customWidth="1"/>
    <col min="6" max="6" width="2.625" style="0" customWidth="1"/>
    <col min="7" max="7" width="12.125" style="0" bestFit="1" customWidth="1"/>
    <col min="8" max="8" width="7.125" style="0" bestFit="1" customWidth="1"/>
    <col min="9" max="9" width="9.875" style="0" bestFit="1" customWidth="1"/>
    <col min="10" max="10" width="5.75390625" style="0" customWidth="1"/>
    <col min="11" max="11" width="8.125" style="0" bestFit="1" customWidth="1"/>
  </cols>
  <sheetData>
    <row r="1" spans="1:7" ht="12">
      <c r="A1" s="9" t="s">
        <v>25</v>
      </c>
      <c r="B1" s="6"/>
      <c r="C1" s="6"/>
      <c r="D1" s="27"/>
      <c r="E1" s="27"/>
      <c r="F1" s="6"/>
      <c r="G1" s="2"/>
    </row>
    <row r="2" spans="1:7" ht="12">
      <c r="A2" s="4"/>
      <c r="G2" s="5" t="s">
        <v>71</v>
      </c>
    </row>
    <row r="3" spans="1:7" ht="12">
      <c r="A3" s="4"/>
      <c r="D3" s="29"/>
      <c r="G3">
        <v>15</v>
      </c>
    </row>
    <row r="4" spans="1:6" ht="12">
      <c r="A4" s="7" t="s">
        <v>58</v>
      </c>
      <c r="B4" s="6"/>
      <c r="C4" s="6"/>
      <c r="D4" s="27"/>
      <c r="E4" s="31"/>
      <c r="F4" s="7"/>
    </row>
    <row r="5" spans="1:7" ht="12">
      <c r="A5" s="7" t="s">
        <v>26</v>
      </c>
      <c r="B5" s="6"/>
      <c r="C5" s="6"/>
      <c r="D5" s="27"/>
      <c r="E5" s="27"/>
      <c r="F5" s="6"/>
      <c r="G5" s="1"/>
    </row>
    <row r="6" spans="1:7" ht="12">
      <c r="A6" s="7"/>
      <c r="B6" s="6"/>
      <c r="C6" s="6"/>
      <c r="D6" s="27"/>
      <c r="E6" s="27"/>
      <c r="F6" s="6"/>
      <c r="G6" s="1"/>
    </row>
    <row r="7" spans="4:7" ht="12">
      <c r="D7" s="77">
        <f>ROUND(+'Aggregate Screens'!C5,0)</f>
        <v>2008</v>
      </c>
      <c r="E7" s="32">
        <f>+D7+1</f>
        <v>2009</v>
      </c>
      <c r="F7" s="2"/>
      <c r="G7" s="5"/>
    </row>
    <row r="8" spans="1:6" ht="12">
      <c r="A8" s="5"/>
      <c r="B8" s="5"/>
      <c r="C8" s="5"/>
      <c r="D8" s="30"/>
      <c r="E8" s="30"/>
      <c r="F8" s="2"/>
    </row>
    <row r="9" spans="1:6" ht="12">
      <c r="A9" s="5"/>
      <c r="B9" s="5" t="s">
        <v>51</v>
      </c>
      <c r="C9" s="5" t="s">
        <v>52</v>
      </c>
      <c r="D9" s="30" t="s">
        <v>27</v>
      </c>
      <c r="E9" s="30" t="s">
        <v>27</v>
      </c>
      <c r="F9" s="2"/>
    </row>
    <row r="10" spans="2:5" ht="12">
      <c r="B10">
        <f>+'Aggregate Screens'!A5</f>
        <v>1</v>
      </c>
      <c r="C10" t="str">
        <f>+'Aggregate Screens'!B5</f>
        <v>SWEDISH HEALTH SERVICES</v>
      </c>
      <c r="D10" s="28">
        <f>ROUND(+'Aggregate Screens'!AQ5,5)</f>
        <v>0.86404</v>
      </c>
      <c r="E10" s="28">
        <f>ROUND(+'Aggregate Screens'!AQ110,5)</f>
        <v>0.88028</v>
      </c>
    </row>
    <row r="11" spans="2:5" ht="12">
      <c r="B11">
        <f>+'Aggregate Screens'!A6</f>
        <v>3</v>
      </c>
      <c r="C11" t="str">
        <f>+'Aggregate Screens'!B6</f>
        <v>SWEDISH MEDICAL CENTER CHERRY HILL</v>
      </c>
      <c r="D11" s="28">
        <f>ROUND(+'Aggregate Screens'!AQ6,5)</f>
        <v>1.76676</v>
      </c>
      <c r="E11" s="28">
        <f>ROUND(+'Aggregate Screens'!AQ111,5)</f>
        <v>1.891</v>
      </c>
    </row>
    <row r="12" spans="2:5" ht="12">
      <c r="B12">
        <f>+'Aggregate Screens'!A7</f>
        <v>8</v>
      </c>
      <c r="C12" t="str">
        <f>+'Aggregate Screens'!B7</f>
        <v>KLICKITAT VALLEY HOSPITAL</v>
      </c>
      <c r="D12" s="28">
        <f>ROUND(+'Aggregate Screens'!AQ7,5)</f>
        <v>0.69521</v>
      </c>
      <c r="E12" s="28">
        <f>ROUND(+'Aggregate Screens'!AQ112,5)</f>
        <v>0.6715</v>
      </c>
    </row>
    <row r="13" spans="2:5" ht="12">
      <c r="B13">
        <f>+'Aggregate Screens'!A8</f>
        <v>10</v>
      </c>
      <c r="C13" t="str">
        <f>+'Aggregate Screens'!B8</f>
        <v>VIRGINIA MASON MEDICAL CENTER</v>
      </c>
      <c r="D13" s="28">
        <f>ROUND(+'Aggregate Screens'!AQ8,5)</f>
        <v>1.51727</v>
      </c>
      <c r="E13" s="28">
        <f>ROUND(+'Aggregate Screens'!AQ113,5)</f>
        <v>1.50597</v>
      </c>
    </row>
    <row r="14" spans="2:5" ht="12">
      <c r="B14">
        <f>+'Aggregate Screens'!A9</f>
        <v>14</v>
      </c>
      <c r="C14" t="str">
        <f>+'Aggregate Screens'!B9</f>
        <v>SEATTLE CHILDRENS HOSPITAL</v>
      </c>
      <c r="D14" s="28">
        <f>ROUND(+'Aggregate Screens'!AQ9,5)</f>
        <v>1.33959</v>
      </c>
      <c r="E14" s="28">
        <f>ROUND(+'Aggregate Screens'!AQ114,5)</f>
        <v>1.3281</v>
      </c>
    </row>
    <row r="15" spans="2:5" ht="12">
      <c r="B15">
        <f>+'Aggregate Screens'!A10</f>
        <v>20</v>
      </c>
      <c r="C15" t="str">
        <f>+'Aggregate Screens'!B10</f>
        <v>GROUP HEALTH CENTRAL</v>
      </c>
      <c r="D15" s="28">
        <f>ROUND(+'Aggregate Screens'!AQ10,5)</f>
        <v>0.31636</v>
      </c>
      <c r="E15" s="28">
        <f>ROUND(+'Aggregate Screens'!AQ115,5)</f>
        <v>0.3064</v>
      </c>
    </row>
    <row r="16" spans="2:5" ht="12">
      <c r="B16">
        <f>+'Aggregate Screens'!A11</f>
        <v>21</v>
      </c>
      <c r="C16" t="str">
        <f>+'Aggregate Screens'!B11</f>
        <v>NEWPORT COMMUNITY HOSPITAL</v>
      </c>
      <c r="D16" s="28">
        <f>ROUND(+'Aggregate Screens'!AQ11,5)</f>
        <v>0.63983</v>
      </c>
      <c r="E16" s="28">
        <f>ROUND(+'Aggregate Screens'!AQ116,5)</f>
        <v>0.60581</v>
      </c>
    </row>
    <row r="17" spans="2:5" ht="12">
      <c r="B17">
        <f>+'Aggregate Screens'!A12</f>
        <v>22</v>
      </c>
      <c r="C17" t="str">
        <f>+'Aggregate Screens'!B12</f>
        <v>LOURDES MEDICAL CENTER</v>
      </c>
      <c r="D17" s="28">
        <f>ROUND(+'Aggregate Screens'!AQ12,5)</f>
        <v>0.94232</v>
      </c>
      <c r="E17" s="28">
        <f>ROUND(+'Aggregate Screens'!AQ117,5)</f>
        <v>0.9005</v>
      </c>
    </row>
    <row r="18" spans="2:5" ht="12">
      <c r="B18">
        <f>+'Aggregate Screens'!A13</f>
        <v>23</v>
      </c>
      <c r="C18" t="str">
        <f>+'Aggregate Screens'!B13</f>
        <v>OKANOGAN-DOUGLAS DISTRICT HOSPITAL</v>
      </c>
      <c r="D18" s="28">
        <f>ROUND(+'Aggregate Screens'!AQ13,5)</f>
        <v>0.57758</v>
      </c>
      <c r="E18" s="28">
        <f>ROUND(+'Aggregate Screens'!AQ118,5)</f>
        <v>0.5781</v>
      </c>
    </row>
    <row r="19" spans="2:5" ht="12">
      <c r="B19">
        <f>+'Aggregate Screens'!A14</f>
        <v>26</v>
      </c>
      <c r="C19" t="str">
        <f>+'Aggregate Screens'!B14</f>
        <v>PEACEHEALTH SAINT JOHN MEDICAL CENTER</v>
      </c>
      <c r="D19" s="28">
        <f>ROUND(+'Aggregate Screens'!AQ14,5)</f>
        <v>0.86344</v>
      </c>
      <c r="E19" s="28">
        <f>ROUND(+'Aggregate Screens'!AQ119,5)</f>
        <v>0.8576</v>
      </c>
    </row>
    <row r="20" spans="2:5" ht="12">
      <c r="B20">
        <f>+'Aggregate Screens'!A15</f>
        <v>29</v>
      </c>
      <c r="C20" t="str">
        <f>+'Aggregate Screens'!B15</f>
        <v>HARBORVIEW MEDICAL CENTER</v>
      </c>
      <c r="D20" s="28">
        <f>ROUND(+'Aggregate Screens'!AQ15,5)</f>
        <v>1.69566</v>
      </c>
      <c r="E20" s="28">
        <f>ROUND(+'Aggregate Screens'!AQ120,5)</f>
        <v>1.592</v>
      </c>
    </row>
    <row r="21" spans="2:5" ht="12">
      <c r="B21">
        <f>+'Aggregate Screens'!A16</f>
        <v>32</v>
      </c>
      <c r="C21" t="str">
        <f>+'Aggregate Screens'!B16</f>
        <v>SAINT JOSEPH MEDICAL CENTER</v>
      </c>
      <c r="D21" s="28">
        <f>ROUND(+'Aggregate Screens'!AQ16,5)</f>
        <v>1.04464</v>
      </c>
      <c r="E21" s="28">
        <f>ROUND(+'Aggregate Screens'!AQ121,5)</f>
        <v>1.0478</v>
      </c>
    </row>
    <row r="22" spans="2:5" ht="12">
      <c r="B22">
        <f>+'Aggregate Screens'!A17</f>
        <v>35</v>
      </c>
      <c r="C22" t="str">
        <f>+'Aggregate Screens'!B17</f>
        <v>ENUMCLAW REGIONAL HOSPITAL</v>
      </c>
      <c r="D22" s="28">
        <f>ROUND(+'Aggregate Screens'!AQ17,5)</f>
        <v>0.69198</v>
      </c>
      <c r="E22" s="28">
        <f>ROUND(+'Aggregate Screens'!AQ122,5)</f>
        <v>0.649</v>
      </c>
    </row>
    <row r="23" spans="2:5" ht="12">
      <c r="B23">
        <f>+'Aggregate Screens'!A18</f>
        <v>37</v>
      </c>
      <c r="C23" t="str">
        <f>+'Aggregate Screens'!B18</f>
        <v>DEACONESS MEDICAL CENTER</v>
      </c>
      <c r="D23" s="28">
        <f>ROUND(+'Aggregate Screens'!AQ18,5)</f>
        <v>1.2089</v>
      </c>
      <c r="E23" s="28">
        <f>ROUND(+'Aggregate Screens'!AQ123,5)</f>
        <v>1.15208</v>
      </c>
    </row>
    <row r="24" spans="2:5" ht="12">
      <c r="B24">
        <f>+'Aggregate Screens'!A19</f>
        <v>38</v>
      </c>
      <c r="C24" t="str">
        <f>+'Aggregate Screens'!B19</f>
        <v>OLYMPIC MEDICAL CENTER</v>
      </c>
      <c r="D24" s="28">
        <f>ROUND(+'Aggregate Screens'!AQ19,5)</f>
        <v>0.82411</v>
      </c>
      <c r="E24" s="28">
        <f>ROUND(+'Aggregate Screens'!AQ124,5)</f>
        <v>0.8149</v>
      </c>
    </row>
    <row r="25" spans="2:5" ht="12">
      <c r="B25">
        <f>+'Aggregate Screens'!A20</f>
        <v>39</v>
      </c>
      <c r="C25" t="str">
        <f>+'Aggregate Screens'!B20</f>
        <v>KENNEWICK GENERAL HOSPITAL</v>
      </c>
      <c r="D25" s="28">
        <f>ROUND(+'Aggregate Screens'!AQ20,5)</f>
        <v>0.64086</v>
      </c>
      <c r="E25" s="28">
        <f>ROUND(+'Aggregate Screens'!AQ125,5)</f>
        <v>0.6483</v>
      </c>
    </row>
    <row r="26" spans="2:5" ht="12">
      <c r="B26">
        <f>+'Aggregate Screens'!A21</f>
        <v>43</v>
      </c>
      <c r="C26" t="str">
        <f>+'Aggregate Screens'!B21</f>
        <v>WALLA WALLA GENERAL HOSPITAL</v>
      </c>
      <c r="D26" s="28">
        <f>ROUND(+'Aggregate Screens'!AQ21,5)</f>
        <v>0.79111</v>
      </c>
      <c r="E26" s="28">
        <f>ROUND(+'Aggregate Screens'!AQ126,5)</f>
        <v>0.8072</v>
      </c>
    </row>
    <row r="27" spans="2:5" ht="12">
      <c r="B27">
        <f>+'Aggregate Screens'!A22</f>
        <v>45</v>
      </c>
      <c r="C27" t="str">
        <f>+'Aggregate Screens'!B22</f>
        <v>COLUMBIA BASIN HOSPITAL</v>
      </c>
      <c r="D27" s="28">
        <f>ROUND(+'Aggregate Screens'!AQ22,5)</f>
        <v>0.59619</v>
      </c>
      <c r="E27" s="28">
        <f>ROUND(+'Aggregate Screens'!AQ127,5)</f>
        <v>0.6645</v>
      </c>
    </row>
    <row r="28" spans="2:5" ht="12">
      <c r="B28">
        <f>+'Aggregate Screens'!A23</f>
        <v>46</v>
      </c>
      <c r="C28" t="str">
        <f>+'Aggregate Screens'!B23</f>
        <v>PROSSER MEMORIAL HOSPITAL</v>
      </c>
      <c r="D28" s="28">
        <f>ROUND(+'Aggregate Screens'!AQ23,5)</f>
        <v>0.50579</v>
      </c>
      <c r="E28" s="28">
        <f>ROUND(+'Aggregate Screens'!AQ128,5)</f>
        <v>0.4251</v>
      </c>
    </row>
    <row r="29" spans="2:5" ht="12">
      <c r="B29">
        <f>+'Aggregate Screens'!A24</f>
        <v>50</v>
      </c>
      <c r="C29" t="str">
        <f>+'Aggregate Screens'!B24</f>
        <v>PROVIDENCE SAINT MARY MEDICAL CENTER</v>
      </c>
      <c r="D29" s="28">
        <f>ROUND(+'Aggregate Screens'!AQ24,5)</f>
        <v>0.85921</v>
      </c>
      <c r="E29" s="28">
        <f>ROUND(+'Aggregate Screens'!AQ129,5)</f>
        <v>0.87883</v>
      </c>
    </row>
    <row r="30" spans="2:5" ht="12">
      <c r="B30">
        <f>+'Aggregate Screens'!A25</f>
        <v>54</v>
      </c>
      <c r="C30" t="str">
        <f>+'Aggregate Screens'!B25</f>
        <v>FORKS COMMUNITY HOSPITAL</v>
      </c>
      <c r="D30" s="28">
        <f>ROUND(+'Aggregate Screens'!AQ25,5)</f>
        <v>0.52812</v>
      </c>
      <c r="E30" s="28">
        <f>ROUND(+'Aggregate Screens'!AQ130,5)</f>
        <v>0.5397</v>
      </c>
    </row>
    <row r="31" spans="2:5" ht="12">
      <c r="B31">
        <f>+'Aggregate Screens'!A26</f>
        <v>56</v>
      </c>
      <c r="C31" t="str">
        <f>+'Aggregate Screens'!B26</f>
        <v>WILLAPA HARBOR HOSPITAL</v>
      </c>
      <c r="D31" s="28">
        <f>ROUND(+'Aggregate Screens'!AQ26,5)</f>
        <v>0.72477</v>
      </c>
      <c r="E31" s="28">
        <f>ROUND(+'Aggregate Screens'!AQ131,5)</f>
        <v>0.69283</v>
      </c>
    </row>
    <row r="32" spans="2:5" ht="12">
      <c r="B32">
        <f>+'Aggregate Screens'!A27</f>
        <v>58</v>
      </c>
      <c r="C32" t="str">
        <f>+'Aggregate Screens'!B27</f>
        <v>YAKIMA VALLEY MEMORIAL HOSPITAL</v>
      </c>
      <c r="D32" s="28">
        <f>ROUND(+'Aggregate Screens'!AQ27,5)</f>
        <v>0.74013</v>
      </c>
      <c r="E32" s="28">
        <f>ROUND(+'Aggregate Screens'!AQ132,5)</f>
        <v>0.7283</v>
      </c>
    </row>
    <row r="33" spans="2:5" ht="12">
      <c r="B33">
        <f>+'Aggregate Screens'!A28</f>
        <v>63</v>
      </c>
      <c r="C33" t="str">
        <f>+'Aggregate Screens'!B28</f>
        <v>GRAYS HARBOR COMMUNITY HOSPITAL</v>
      </c>
      <c r="D33" s="28">
        <f>ROUND(+'Aggregate Screens'!AQ28,5)</f>
        <v>0.8306</v>
      </c>
      <c r="E33" s="28">
        <f>ROUND(+'Aggregate Screens'!AQ133,5)</f>
        <v>0.81784</v>
      </c>
    </row>
    <row r="34" spans="2:5" ht="12">
      <c r="B34">
        <f>+'Aggregate Screens'!A29</f>
        <v>78</v>
      </c>
      <c r="C34" t="str">
        <f>+'Aggregate Screens'!B29</f>
        <v>SAMARITAN HOSPITAL</v>
      </c>
      <c r="D34" s="28">
        <f>ROUND(+'Aggregate Screens'!AQ29,5)</f>
        <v>0.61128</v>
      </c>
      <c r="E34" s="28">
        <f>ROUND(+'Aggregate Screens'!AQ134,5)</f>
        <v>0.58261</v>
      </c>
    </row>
    <row r="35" spans="2:5" ht="12">
      <c r="B35">
        <f>+'Aggregate Screens'!A30</f>
        <v>79</v>
      </c>
      <c r="C35" t="str">
        <f>+'Aggregate Screens'!B30</f>
        <v>OCEAN BEACH HOSPITAL</v>
      </c>
      <c r="D35" s="28">
        <f>ROUND(+'Aggregate Screens'!AQ30,5)</f>
        <v>0.90904</v>
      </c>
      <c r="E35" s="28">
        <f>ROUND(+'Aggregate Screens'!AQ135,5)</f>
        <v>0.843</v>
      </c>
    </row>
    <row r="36" spans="2:5" ht="12">
      <c r="B36">
        <f>+'Aggregate Screens'!A31</f>
        <v>80</v>
      </c>
      <c r="C36" t="str">
        <f>+'Aggregate Screens'!B31</f>
        <v>ODESSA MEMORIAL HOSPITAL</v>
      </c>
      <c r="D36" s="28">
        <f>ROUND(+'Aggregate Screens'!AQ31,5)</f>
        <v>0.82515</v>
      </c>
      <c r="E36" s="28">
        <f>ROUND(+'Aggregate Screens'!AQ136,5)</f>
        <v>0.9311</v>
      </c>
    </row>
    <row r="37" spans="2:5" ht="12">
      <c r="B37">
        <f>+'Aggregate Screens'!A32</f>
        <v>81</v>
      </c>
      <c r="C37" t="str">
        <f>+'Aggregate Screens'!B32</f>
        <v>GOOD SAMARITAN HOSPITAL</v>
      </c>
      <c r="D37" s="28">
        <f>ROUND(+'Aggregate Screens'!AQ32,5)</f>
        <v>0.85519</v>
      </c>
      <c r="E37" s="28">
        <f>ROUND(+'Aggregate Screens'!AQ137,5)</f>
        <v>0.8524</v>
      </c>
    </row>
    <row r="38" spans="2:5" ht="12">
      <c r="B38">
        <f>+'Aggregate Screens'!A33</f>
        <v>82</v>
      </c>
      <c r="C38" t="str">
        <f>+'Aggregate Screens'!B33</f>
        <v>GARFIELD COUNTY MEMORIAL HOSPITAL</v>
      </c>
      <c r="D38" s="28">
        <f>ROUND(+'Aggregate Screens'!AQ33,5)</f>
        <v>0.58979</v>
      </c>
      <c r="E38" s="28">
        <f>ROUND(+'Aggregate Screens'!AQ138,5)</f>
        <v>0.7104</v>
      </c>
    </row>
    <row r="39" spans="2:5" ht="12">
      <c r="B39">
        <f>+'Aggregate Screens'!A34</f>
        <v>84</v>
      </c>
      <c r="C39" t="str">
        <f>+'Aggregate Screens'!B34</f>
        <v>PROVIDENCE REGIONAL MEDICAL CENTER EVERETT</v>
      </c>
      <c r="D39" s="28">
        <f>ROUND(+'Aggregate Screens'!AQ34,5)</f>
        <v>1.05657</v>
      </c>
      <c r="E39" s="28">
        <f>ROUND(+'Aggregate Screens'!AQ139,5)</f>
        <v>1.0526</v>
      </c>
    </row>
    <row r="40" spans="2:5" ht="12">
      <c r="B40">
        <f>+'Aggregate Screens'!A35</f>
        <v>85</v>
      </c>
      <c r="C40" t="str">
        <f>+'Aggregate Screens'!B35</f>
        <v>JEFFERSON HEALTHCARE HOSPITAL</v>
      </c>
      <c r="D40" s="28">
        <f>ROUND(+'Aggregate Screens'!AQ35,5)</f>
        <v>0.77603</v>
      </c>
      <c r="E40" s="28">
        <f>ROUND(+'Aggregate Screens'!AQ140,5)</f>
        <v>0.7902</v>
      </c>
    </row>
    <row r="41" spans="2:5" ht="12">
      <c r="B41">
        <f>+'Aggregate Screens'!A36</f>
        <v>96</v>
      </c>
      <c r="C41" t="str">
        <f>+'Aggregate Screens'!B36</f>
        <v>SKYLINE HOSPITAL</v>
      </c>
      <c r="D41" s="28">
        <f>ROUND(+'Aggregate Screens'!AQ36,5)</f>
        <v>0.5726</v>
      </c>
      <c r="E41" s="28">
        <f>ROUND(+'Aggregate Screens'!AQ141,5)</f>
        <v>0.5468</v>
      </c>
    </row>
    <row r="42" spans="2:5" ht="12">
      <c r="B42">
        <f>+'Aggregate Screens'!A37</f>
        <v>102</v>
      </c>
      <c r="C42" t="str">
        <f>+'Aggregate Screens'!B37</f>
        <v>YAKIMA REGIONAL MEDICAL AND CARDIAC CENTER</v>
      </c>
      <c r="D42" s="28">
        <f>ROUND(+'Aggregate Screens'!AQ37,5)</f>
        <v>1.33857</v>
      </c>
      <c r="E42" s="28">
        <f>ROUND(+'Aggregate Screens'!AQ142,5)</f>
        <v>1.27873</v>
      </c>
    </row>
    <row r="43" spans="2:5" ht="12">
      <c r="B43">
        <f>+'Aggregate Screens'!A38</f>
        <v>104</v>
      </c>
      <c r="C43" t="str">
        <f>+'Aggregate Screens'!B38</f>
        <v>VALLEY GENERAL HOSPITAL</v>
      </c>
      <c r="D43" s="28">
        <f>ROUND(+'Aggregate Screens'!AQ38,5)</f>
        <v>0.70048</v>
      </c>
      <c r="E43" s="28">
        <f>ROUND(+'Aggregate Screens'!AQ143,5)</f>
        <v>0.68252</v>
      </c>
    </row>
    <row r="44" spans="2:5" ht="12">
      <c r="B44">
        <f>+'Aggregate Screens'!A39</f>
        <v>106</v>
      </c>
      <c r="C44" t="str">
        <f>+'Aggregate Screens'!B39</f>
        <v>CASCADE VALLEY HOSPITAL</v>
      </c>
      <c r="D44" s="28">
        <f>ROUND(+'Aggregate Screens'!AQ39,5)</f>
        <v>0.72102</v>
      </c>
      <c r="E44" s="28">
        <f>ROUND(+'Aggregate Screens'!AQ144,5)</f>
        <v>0.7389</v>
      </c>
    </row>
    <row r="45" spans="2:5" ht="12">
      <c r="B45">
        <f>+'Aggregate Screens'!A40</f>
        <v>107</v>
      </c>
      <c r="C45" t="str">
        <f>+'Aggregate Screens'!B40</f>
        <v>NORTH VALLEY HOSPITAL</v>
      </c>
      <c r="D45" s="28">
        <f>ROUND(+'Aggregate Screens'!AQ40,5)</f>
        <v>0.54359</v>
      </c>
      <c r="E45" s="28">
        <f>ROUND(+'Aggregate Screens'!AQ145,5)</f>
        <v>0.5766</v>
      </c>
    </row>
    <row r="46" spans="2:5" ht="12">
      <c r="B46">
        <f>+'Aggregate Screens'!A41</f>
        <v>108</v>
      </c>
      <c r="C46" t="str">
        <f>+'Aggregate Screens'!B41</f>
        <v>TRI-STATE MEMORIAL HOSPITAL</v>
      </c>
      <c r="D46" s="28">
        <f>ROUND(+'Aggregate Screens'!AQ41,5)</f>
        <v>1.2285</v>
      </c>
      <c r="E46" s="28">
        <f>ROUND(+'Aggregate Screens'!AQ146,5)</f>
        <v>0</v>
      </c>
    </row>
    <row r="47" spans="2:5" ht="12">
      <c r="B47">
        <f>+'Aggregate Screens'!A42</f>
        <v>111</v>
      </c>
      <c r="C47" t="str">
        <f>+'Aggregate Screens'!B42</f>
        <v>EAST ADAMS RURAL HOSPITAL</v>
      </c>
      <c r="D47" s="28">
        <f>ROUND(+'Aggregate Screens'!AQ42,5)</f>
        <v>0.62987</v>
      </c>
      <c r="E47" s="28">
        <f>ROUND(+'Aggregate Screens'!AQ147,5)</f>
        <v>0.6398</v>
      </c>
    </row>
    <row r="48" spans="2:5" ht="12">
      <c r="B48">
        <f>+'Aggregate Screens'!A43</f>
        <v>125</v>
      </c>
      <c r="C48" t="str">
        <f>+'Aggregate Screens'!B43</f>
        <v>OTHELLO COMMUNITY HOSPITAL</v>
      </c>
      <c r="D48" s="28">
        <f>ROUND(+'Aggregate Screens'!AQ43,5)</f>
        <v>0.41429</v>
      </c>
      <c r="E48" s="28">
        <f>ROUND(+'Aggregate Screens'!AQ148,5)</f>
        <v>0.3877</v>
      </c>
    </row>
    <row r="49" spans="2:5" ht="12">
      <c r="B49">
        <f>+'Aggregate Screens'!A44</f>
        <v>126</v>
      </c>
      <c r="C49" t="str">
        <f>+'Aggregate Screens'!B44</f>
        <v>HIGHLINE MEDICAL CENTER</v>
      </c>
      <c r="D49" s="28">
        <f>ROUND(+'Aggregate Screens'!AQ44,5)</f>
        <v>0.88198</v>
      </c>
      <c r="E49" s="28">
        <f>ROUND(+'Aggregate Screens'!AQ149,5)</f>
        <v>0.9058</v>
      </c>
    </row>
    <row r="50" spans="2:5" ht="12">
      <c r="B50">
        <f>+'Aggregate Screens'!A45</f>
        <v>128</v>
      </c>
      <c r="C50" t="str">
        <f>+'Aggregate Screens'!B45</f>
        <v>UNIVERSITY OF WASHINGTON MEDICAL CENTER</v>
      </c>
      <c r="D50" s="28">
        <f>ROUND(+'Aggregate Screens'!AQ45,5)</f>
        <v>1.4439</v>
      </c>
      <c r="E50" s="28">
        <f>ROUND(+'Aggregate Screens'!AQ150,5)</f>
        <v>1.4408</v>
      </c>
    </row>
    <row r="51" spans="2:5" ht="12">
      <c r="B51">
        <f>+'Aggregate Screens'!A46</f>
        <v>129</v>
      </c>
      <c r="C51" t="str">
        <f>+'Aggregate Screens'!B46</f>
        <v>QUINCY VALLEY MEDICAL CENTER</v>
      </c>
      <c r="D51" s="28">
        <f>ROUND(+'Aggregate Screens'!AQ46,5)</f>
        <v>0.74026</v>
      </c>
      <c r="E51" s="28">
        <f>ROUND(+'Aggregate Screens'!AQ151,5)</f>
        <v>0.7148</v>
      </c>
    </row>
    <row r="52" spans="2:5" ht="12">
      <c r="B52">
        <f>+'Aggregate Screens'!A47</f>
        <v>130</v>
      </c>
      <c r="C52" t="str">
        <f>+'Aggregate Screens'!B47</f>
        <v>NORTHWEST HOSPITAL &amp; MEDICAL CENTER</v>
      </c>
      <c r="D52" s="28">
        <f>ROUND(+'Aggregate Screens'!AQ47,5)</f>
        <v>1.06751</v>
      </c>
      <c r="E52" s="28">
        <f>ROUND(+'Aggregate Screens'!AQ152,5)</f>
        <v>1.06751</v>
      </c>
    </row>
    <row r="53" spans="2:5" ht="12">
      <c r="B53">
        <f>+'Aggregate Screens'!A48</f>
        <v>131</v>
      </c>
      <c r="C53" t="str">
        <f>+'Aggregate Screens'!B48</f>
        <v>OVERLAKE HOSPITAL MEDICAL CENTER</v>
      </c>
      <c r="D53" s="28">
        <f>ROUND(+'Aggregate Screens'!AQ48,5)</f>
        <v>1.01533</v>
      </c>
      <c r="E53" s="28">
        <f>ROUND(+'Aggregate Screens'!AQ153,5)</f>
        <v>0.9887</v>
      </c>
    </row>
    <row r="54" spans="2:5" ht="12">
      <c r="B54">
        <f>+'Aggregate Screens'!A49</f>
        <v>132</v>
      </c>
      <c r="C54" t="str">
        <f>+'Aggregate Screens'!B49</f>
        <v>SAINT CLARE HOSPITAL</v>
      </c>
      <c r="D54" s="28">
        <f>ROUND(+'Aggregate Screens'!AQ49,5)</f>
        <v>0.94804</v>
      </c>
      <c r="E54" s="28">
        <f>ROUND(+'Aggregate Screens'!AQ154,5)</f>
        <v>0.9327</v>
      </c>
    </row>
    <row r="55" spans="2:5" ht="12">
      <c r="B55">
        <f>+'Aggregate Screens'!A50</f>
        <v>134</v>
      </c>
      <c r="C55" t="str">
        <f>+'Aggregate Screens'!B50</f>
        <v>ISLAND HOSPITAL</v>
      </c>
      <c r="D55" s="28">
        <f>ROUND(+'Aggregate Screens'!AQ50,5)</f>
        <v>0.81149</v>
      </c>
      <c r="E55" s="28">
        <f>ROUND(+'Aggregate Screens'!AQ155,5)</f>
        <v>0.803</v>
      </c>
    </row>
    <row r="56" spans="2:5" ht="12">
      <c r="B56">
        <f>+'Aggregate Screens'!A51</f>
        <v>137</v>
      </c>
      <c r="C56" t="str">
        <f>+'Aggregate Screens'!B51</f>
        <v>LINCOLN HOSPITAL</v>
      </c>
      <c r="D56" s="28">
        <f>ROUND(+'Aggregate Screens'!AQ51,5)</f>
        <v>0.68037</v>
      </c>
      <c r="E56" s="28">
        <f>ROUND(+'Aggregate Screens'!AQ156,5)</f>
        <v>0.67893</v>
      </c>
    </row>
    <row r="57" spans="2:5" ht="12">
      <c r="B57">
        <f>+'Aggregate Screens'!A52</f>
        <v>138</v>
      </c>
      <c r="C57" t="str">
        <f>+'Aggregate Screens'!B52</f>
        <v>SWEDISH EDMONDS</v>
      </c>
      <c r="D57" s="28">
        <f>ROUND(+'Aggregate Screens'!AQ52,5)</f>
        <v>0.92655</v>
      </c>
      <c r="E57" s="28">
        <f>ROUND(+'Aggregate Screens'!AQ157,5)</f>
        <v>0.9231</v>
      </c>
    </row>
    <row r="58" spans="2:5" ht="12">
      <c r="B58">
        <f>+'Aggregate Screens'!A53</f>
        <v>139</v>
      </c>
      <c r="C58" t="str">
        <f>+'Aggregate Screens'!B53</f>
        <v>PROVIDENCE HOLY FAMILY HOSPITAL</v>
      </c>
      <c r="D58" s="28">
        <f>ROUND(+'Aggregate Screens'!AQ53,5)</f>
        <v>0.96097</v>
      </c>
      <c r="E58" s="28">
        <f>ROUND(+'Aggregate Screens'!AQ158,5)</f>
        <v>0.99581</v>
      </c>
    </row>
    <row r="59" spans="2:5" ht="12">
      <c r="B59">
        <f>+'Aggregate Screens'!A54</f>
        <v>140</v>
      </c>
      <c r="C59" t="str">
        <f>+'Aggregate Screens'!B54</f>
        <v>KITTITAS VALLEY HOSPITAL</v>
      </c>
      <c r="D59" s="28">
        <f>ROUND(+'Aggregate Screens'!AQ54,5)</f>
        <v>0.60155</v>
      </c>
      <c r="E59" s="28">
        <f>ROUND(+'Aggregate Screens'!AQ159,5)</f>
        <v>0.6025</v>
      </c>
    </row>
    <row r="60" spans="2:5" ht="12">
      <c r="B60">
        <f>+'Aggregate Screens'!A55</f>
        <v>141</v>
      </c>
      <c r="C60" t="str">
        <f>+'Aggregate Screens'!B55</f>
        <v>DAYTON GENERAL HOSPITAL</v>
      </c>
      <c r="D60" s="28">
        <f>ROUND(+'Aggregate Screens'!AQ55,5)</f>
        <v>0.63523</v>
      </c>
      <c r="E60" s="28">
        <f>ROUND(+'Aggregate Screens'!AQ160,5)</f>
        <v>0</v>
      </c>
    </row>
    <row r="61" spans="2:5" ht="12">
      <c r="B61">
        <f>+'Aggregate Screens'!A56</f>
        <v>142</v>
      </c>
      <c r="C61" t="str">
        <f>+'Aggregate Screens'!B56</f>
        <v>HARRISON MEDICAL CENTER</v>
      </c>
      <c r="D61" s="28">
        <f>ROUND(+'Aggregate Screens'!AQ56,5)</f>
        <v>1.00421</v>
      </c>
      <c r="E61" s="28">
        <f>ROUND(+'Aggregate Screens'!AQ161,5)</f>
        <v>1.0117</v>
      </c>
    </row>
    <row r="62" spans="2:5" ht="12">
      <c r="B62">
        <f>+'Aggregate Screens'!A57</f>
        <v>145</v>
      </c>
      <c r="C62" t="str">
        <f>+'Aggregate Screens'!B57</f>
        <v>PEACEHEALTH SAINT JOSEPH HOSPITAL</v>
      </c>
      <c r="D62" s="28">
        <f>ROUND(+'Aggregate Screens'!AQ57,5)</f>
        <v>1.06623</v>
      </c>
      <c r="E62" s="28">
        <f>ROUND(+'Aggregate Screens'!AQ162,5)</f>
        <v>1.0439</v>
      </c>
    </row>
    <row r="63" spans="2:5" ht="12">
      <c r="B63">
        <f>+'Aggregate Screens'!A58</f>
        <v>147</v>
      </c>
      <c r="C63" t="str">
        <f>+'Aggregate Screens'!B58</f>
        <v>MID VALLEY HOSPITAL</v>
      </c>
      <c r="D63" s="28">
        <f>ROUND(+'Aggregate Screens'!AQ58,5)</f>
        <v>0.65164</v>
      </c>
      <c r="E63" s="28">
        <f>ROUND(+'Aggregate Screens'!AQ163,5)</f>
        <v>0.6591</v>
      </c>
    </row>
    <row r="64" spans="2:5" ht="12">
      <c r="B64">
        <f>+'Aggregate Screens'!A59</f>
        <v>148</v>
      </c>
      <c r="C64" t="str">
        <f>+'Aggregate Screens'!B59</f>
        <v>KINDRED HOSPITAL - SEATTLE</v>
      </c>
      <c r="D64" s="28">
        <f>ROUND(+'Aggregate Screens'!AQ59,5)</f>
        <v>2.68663</v>
      </c>
      <c r="E64" s="28">
        <f>ROUND(+'Aggregate Screens'!AQ164,5)</f>
        <v>2.7559</v>
      </c>
    </row>
    <row r="65" spans="2:5" ht="12">
      <c r="B65">
        <f>+'Aggregate Screens'!A60</f>
        <v>150</v>
      </c>
      <c r="C65" t="str">
        <f>+'Aggregate Screens'!B60</f>
        <v>COULEE COMMUNITY HOSPITAL</v>
      </c>
      <c r="D65" s="28">
        <f>ROUND(+'Aggregate Screens'!AQ60,5)</f>
        <v>0.53512</v>
      </c>
      <c r="E65" s="28">
        <f>ROUND(+'Aggregate Screens'!AQ165,5)</f>
        <v>0.5559</v>
      </c>
    </row>
    <row r="66" spans="2:5" ht="12">
      <c r="B66">
        <f>+'Aggregate Screens'!A61</f>
        <v>152</v>
      </c>
      <c r="C66" t="str">
        <f>+'Aggregate Screens'!B61</f>
        <v>MASON GENERAL HOSPITAL</v>
      </c>
      <c r="D66" s="28">
        <f>ROUND(+'Aggregate Screens'!AQ61,5)</f>
        <v>0.6751</v>
      </c>
      <c r="E66" s="28">
        <f>ROUND(+'Aggregate Screens'!AQ166,5)</f>
        <v>0.6332</v>
      </c>
    </row>
    <row r="67" spans="2:5" ht="12">
      <c r="B67">
        <f>+'Aggregate Screens'!A62</f>
        <v>153</v>
      </c>
      <c r="C67" t="str">
        <f>+'Aggregate Screens'!B62</f>
        <v>WHITMAN HOSPITAL AND MEDICAL CENTER</v>
      </c>
      <c r="D67" s="28">
        <f>ROUND(+'Aggregate Screens'!AQ62,5)</f>
        <v>0.72921</v>
      </c>
      <c r="E67" s="28">
        <f>ROUND(+'Aggregate Screens'!AQ167,5)</f>
        <v>0.784</v>
      </c>
    </row>
    <row r="68" spans="2:5" ht="12">
      <c r="B68">
        <f>+'Aggregate Screens'!A63</f>
        <v>155</v>
      </c>
      <c r="C68" t="str">
        <f>+'Aggregate Screens'!B63</f>
        <v>VALLEY MEDICAL CENTER</v>
      </c>
      <c r="D68" s="28">
        <f>ROUND(+'Aggregate Screens'!AQ63,5)</f>
        <v>0.82281</v>
      </c>
      <c r="E68" s="28">
        <f>ROUND(+'Aggregate Screens'!AQ168,5)</f>
        <v>0.8448</v>
      </c>
    </row>
    <row r="69" spans="2:5" ht="12">
      <c r="B69">
        <f>+'Aggregate Screens'!A64</f>
        <v>156</v>
      </c>
      <c r="C69" t="str">
        <f>+'Aggregate Screens'!B64</f>
        <v>WHIDBEY GENERAL HOSPITAL</v>
      </c>
      <c r="D69" s="28">
        <f>ROUND(+'Aggregate Screens'!AQ64,5)</f>
        <v>0.74617</v>
      </c>
      <c r="E69" s="28">
        <f>ROUND(+'Aggregate Screens'!AQ169,5)</f>
        <v>0.75</v>
      </c>
    </row>
    <row r="70" spans="2:5" ht="12">
      <c r="B70">
        <f>+'Aggregate Screens'!A65</f>
        <v>157</v>
      </c>
      <c r="C70" t="str">
        <f>+'Aggregate Screens'!B65</f>
        <v>SAINT LUKES REHABILIATION INSTITUTE</v>
      </c>
      <c r="D70" s="28">
        <f>ROUND(+'Aggregate Screens'!AQ65,5)</f>
        <v>1.49675</v>
      </c>
      <c r="E70" s="28">
        <f>ROUND(+'Aggregate Screens'!AQ170,5)</f>
        <v>1.4483</v>
      </c>
    </row>
    <row r="71" spans="2:5" ht="12">
      <c r="B71">
        <f>+'Aggregate Screens'!A66</f>
        <v>158</v>
      </c>
      <c r="C71" t="str">
        <f>+'Aggregate Screens'!B66</f>
        <v>CASCADE MEDICAL CENTER</v>
      </c>
      <c r="D71" s="28">
        <f>ROUND(+'Aggregate Screens'!AQ66,5)</f>
        <v>0.60492</v>
      </c>
      <c r="E71" s="28">
        <f>ROUND(+'Aggregate Screens'!AQ171,5)</f>
        <v>0.58916</v>
      </c>
    </row>
    <row r="72" spans="2:5" ht="12">
      <c r="B72">
        <f>+'Aggregate Screens'!A67</f>
        <v>159</v>
      </c>
      <c r="C72" t="str">
        <f>+'Aggregate Screens'!B67</f>
        <v>PROVIDENCE SAINT PETER HOSPITAL</v>
      </c>
      <c r="D72" s="28">
        <f>ROUND(+'Aggregate Screens'!AQ67,5)</f>
        <v>1.08879</v>
      </c>
      <c r="E72" s="28">
        <f>ROUND(+'Aggregate Screens'!AQ172,5)</f>
        <v>1.08756</v>
      </c>
    </row>
    <row r="73" spans="2:5" ht="12">
      <c r="B73">
        <f>+'Aggregate Screens'!A68</f>
        <v>161</v>
      </c>
      <c r="C73" t="str">
        <f>+'Aggregate Screens'!B68</f>
        <v>KADLEC REGIONAL MEDICAL CENTER</v>
      </c>
      <c r="D73" s="28">
        <f>ROUND(+'Aggregate Screens'!AQ68,5)</f>
        <v>1.04991</v>
      </c>
      <c r="E73" s="28">
        <f>ROUND(+'Aggregate Screens'!AQ173,5)</f>
        <v>1.0948</v>
      </c>
    </row>
    <row r="74" spans="2:5" ht="12">
      <c r="B74">
        <f>+'Aggregate Screens'!A69</f>
        <v>162</v>
      </c>
      <c r="C74" t="str">
        <f>+'Aggregate Screens'!B69</f>
        <v>PROVIDENCE SACRED HEART MEDICAL CENTER</v>
      </c>
      <c r="D74" s="28">
        <f>ROUND(+'Aggregate Screens'!AQ69,5)</f>
        <v>1.3313</v>
      </c>
      <c r="E74" s="28">
        <f>ROUND(+'Aggregate Screens'!AQ174,5)</f>
        <v>1.35796</v>
      </c>
    </row>
    <row r="75" spans="2:5" ht="12">
      <c r="B75">
        <f>+'Aggregate Screens'!A70</f>
        <v>164</v>
      </c>
      <c r="C75" t="str">
        <f>+'Aggregate Screens'!B70</f>
        <v>EVERGREEN HOSPITAL MEDICAL CENTER</v>
      </c>
      <c r="D75" s="28">
        <f>ROUND(+'Aggregate Screens'!AQ70,5)</f>
        <v>0.77534</v>
      </c>
      <c r="E75" s="28">
        <f>ROUND(+'Aggregate Screens'!AQ175,5)</f>
        <v>0.78046</v>
      </c>
    </row>
    <row r="76" spans="2:5" ht="12">
      <c r="B76">
        <f>+'Aggregate Screens'!A71</f>
        <v>165</v>
      </c>
      <c r="C76" t="str">
        <f>+'Aggregate Screens'!B71</f>
        <v>LAKE CHELAN COMMUNITY HOSPITAL</v>
      </c>
      <c r="D76" s="28">
        <f>ROUND(+'Aggregate Screens'!AQ71,5)</f>
        <v>0.50238</v>
      </c>
      <c r="E76" s="28">
        <f>ROUND(+'Aggregate Screens'!AQ176,5)</f>
        <v>0.5366</v>
      </c>
    </row>
    <row r="77" spans="2:5" ht="12">
      <c r="B77">
        <f>+'Aggregate Screens'!A72</f>
        <v>167</v>
      </c>
      <c r="C77" t="str">
        <f>+'Aggregate Screens'!B72</f>
        <v>FERRY COUNTY MEMORIAL HOSPITAL</v>
      </c>
      <c r="D77" s="28">
        <f>ROUND(+'Aggregate Screens'!AQ72,5)</f>
        <v>0.62375</v>
      </c>
      <c r="E77" s="28">
        <f>ROUND(+'Aggregate Screens'!AQ177,5)</f>
        <v>0.6939</v>
      </c>
    </row>
    <row r="78" spans="2:5" ht="12">
      <c r="B78">
        <f>+'Aggregate Screens'!A73</f>
        <v>168</v>
      </c>
      <c r="C78" t="str">
        <f>+'Aggregate Screens'!B73</f>
        <v>CENTRAL WASHINGTON HOSPITAL</v>
      </c>
      <c r="D78" s="28">
        <f>ROUND(+'Aggregate Screens'!AQ73,5)</f>
        <v>1.05396</v>
      </c>
      <c r="E78" s="28">
        <f>ROUND(+'Aggregate Screens'!AQ178,5)</f>
        <v>1.0439</v>
      </c>
    </row>
    <row r="79" spans="2:5" ht="12">
      <c r="B79">
        <f>+'Aggregate Screens'!A74</f>
        <v>169</v>
      </c>
      <c r="C79" t="str">
        <f>+'Aggregate Screens'!B74</f>
        <v>GROUP HEALTH EASTSIDE</v>
      </c>
      <c r="D79" s="28">
        <f>ROUND(+'Aggregate Screens'!AQ74,5)</f>
        <v>1.01666</v>
      </c>
      <c r="E79" s="28">
        <f>ROUND(+'Aggregate Screens'!AQ179,5)</f>
        <v>0</v>
      </c>
    </row>
    <row r="80" spans="2:5" ht="12">
      <c r="B80">
        <f>+'Aggregate Screens'!A75</f>
        <v>170</v>
      </c>
      <c r="C80" t="str">
        <f>+'Aggregate Screens'!B75</f>
        <v>SOUTHWEST WASHINGTON MEDICAL CENTER</v>
      </c>
      <c r="D80" s="28">
        <f>ROUND(+'Aggregate Screens'!AQ75,5)</f>
        <v>0.9988</v>
      </c>
      <c r="E80" s="28">
        <f>ROUND(+'Aggregate Screens'!AQ180,5)</f>
        <v>1.0248</v>
      </c>
    </row>
    <row r="81" spans="2:5" ht="12">
      <c r="B81">
        <f>+'Aggregate Screens'!A76</f>
        <v>172</v>
      </c>
      <c r="C81" t="str">
        <f>+'Aggregate Screens'!B76</f>
        <v>PULLMAN REGIONAL HOSPITAL</v>
      </c>
      <c r="D81" s="28">
        <f>ROUND(+'Aggregate Screens'!AQ76,5)</f>
        <v>0.64701</v>
      </c>
      <c r="E81" s="28">
        <f>ROUND(+'Aggregate Screens'!AQ181,5)</f>
        <v>0.61441</v>
      </c>
    </row>
    <row r="82" spans="2:5" ht="12">
      <c r="B82">
        <f>+'Aggregate Screens'!A77</f>
        <v>173</v>
      </c>
      <c r="C82" t="str">
        <f>+'Aggregate Screens'!B77</f>
        <v>MORTON GENERAL HOSPITAL</v>
      </c>
      <c r="D82" s="28">
        <f>ROUND(+'Aggregate Screens'!AQ77,5)</f>
        <v>0.70374</v>
      </c>
      <c r="E82" s="28">
        <f>ROUND(+'Aggregate Screens'!AQ182,5)</f>
        <v>0.73204</v>
      </c>
    </row>
    <row r="83" spans="2:5" ht="12">
      <c r="B83">
        <f>+'Aggregate Screens'!A78</f>
        <v>175</v>
      </c>
      <c r="C83" t="str">
        <f>+'Aggregate Screens'!B78</f>
        <v>MARY BRIDGE CHILDRENS HEALTH CENTER</v>
      </c>
      <c r="D83" s="28">
        <f>ROUND(+'Aggregate Screens'!AQ78,5)</f>
        <v>1.02208</v>
      </c>
      <c r="E83" s="28">
        <f>ROUND(+'Aggregate Screens'!AQ183,5)</f>
        <v>1.0353</v>
      </c>
    </row>
    <row r="84" spans="2:5" ht="12">
      <c r="B84">
        <f>+'Aggregate Screens'!A79</f>
        <v>176</v>
      </c>
      <c r="C84" t="str">
        <f>+'Aggregate Screens'!B79</f>
        <v>TACOMA GENERAL ALLENMORE HOSPITAL</v>
      </c>
      <c r="D84" s="28">
        <f>ROUND(+'Aggregate Screens'!AQ79,5)</f>
        <v>1.12381</v>
      </c>
      <c r="E84" s="28">
        <f>ROUND(+'Aggregate Screens'!AQ184,5)</f>
        <v>1.0716</v>
      </c>
    </row>
    <row r="85" spans="2:5" ht="12">
      <c r="B85">
        <f>+'Aggregate Screens'!A80</f>
        <v>178</v>
      </c>
      <c r="C85" t="str">
        <f>+'Aggregate Screens'!B80</f>
        <v>DEER PARK HOSPITAL</v>
      </c>
      <c r="D85" s="28">
        <f>ROUND(+'Aggregate Screens'!AQ80,5)</f>
        <v>0.90397</v>
      </c>
      <c r="E85" s="28">
        <f>ROUND(+'Aggregate Screens'!AQ185,5)</f>
        <v>0</v>
      </c>
    </row>
    <row r="86" spans="2:5" ht="12">
      <c r="B86">
        <f>+'Aggregate Screens'!A81</f>
        <v>180</v>
      </c>
      <c r="C86" t="str">
        <f>+'Aggregate Screens'!B81</f>
        <v>VALLEY HOSPITAL AND MEDICAL CENTER</v>
      </c>
      <c r="D86" s="28">
        <f>ROUND(+'Aggregate Screens'!AQ81,5)</f>
        <v>0.84115</v>
      </c>
      <c r="E86" s="28">
        <f>ROUND(+'Aggregate Screens'!AQ186,5)</f>
        <v>0.82045</v>
      </c>
    </row>
    <row r="87" spans="2:5" ht="12">
      <c r="B87">
        <f>+'Aggregate Screens'!A82</f>
        <v>183</v>
      </c>
      <c r="C87" t="str">
        <f>+'Aggregate Screens'!B82</f>
        <v>AUBURN REGIONAL MEDICAL CENTER</v>
      </c>
      <c r="D87" s="28">
        <f>ROUND(+'Aggregate Screens'!AQ82,5)</f>
        <v>0.88788</v>
      </c>
      <c r="E87" s="28">
        <f>ROUND(+'Aggregate Screens'!AQ187,5)</f>
        <v>0.86627</v>
      </c>
    </row>
    <row r="88" spans="2:5" ht="12">
      <c r="B88">
        <f>+'Aggregate Screens'!A83</f>
        <v>186</v>
      </c>
      <c r="C88" t="str">
        <f>+'Aggregate Screens'!B83</f>
        <v>MARK REED HOSPITAL</v>
      </c>
      <c r="D88" s="28">
        <f>ROUND(+'Aggregate Screens'!AQ83,5)</f>
        <v>0.5559</v>
      </c>
      <c r="E88" s="28">
        <f>ROUND(+'Aggregate Screens'!AQ188,5)</f>
        <v>0.5446</v>
      </c>
    </row>
    <row r="89" spans="2:5" ht="12">
      <c r="B89">
        <f>+'Aggregate Screens'!A84</f>
        <v>191</v>
      </c>
      <c r="C89" t="str">
        <f>+'Aggregate Screens'!B84</f>
        <v>PROVIDENCE CENTRALIA HOSPITAL</v>
      </c>
      <c r="D89" s="28">
        <f>ROUND(+'Aggregate Screens'!AQ84,5)</f>
        <v>0.80426</v>
      </c>
      <c r="E89" s="28">
        <f>ROUND(+'Aggregate Screens'!AQ189,5)</f>
        <v>0.8077</v>
      </c>
    </row>
    <row r="90" spans="2:5" ht="12">
      <c r="B90">
        <f>+'Aggregate Screens'!A85</f>
        <v>193</v>
      </c>
      <c r="C90" t="str">
        <f>+'Aggregate Screens'!B85</f>
        <v>PROVIDENCE MOUNT CARMEL HOSPITAL</v>
      </c>
      <c r="D90" s="28">
        <f>ROUND(+'Aggregate Screens'!AQ85,5)</f>
        <v>0.63166</v>
      </c>
      <c r="E90" s="28">
        <f>ROUND(+'Aggregate Screens'!AQ190,5)</f>
        <v>0.63861</v>
      </c>
    </row>
    <row r="91" spans="2:5" ht="12">
      <c r="B91">
        <f>+'Aggregate Screens'!A86</f>
        <v>194</v>
      </c>
      <c r="C91" t="str">
        <f>+'Aggregate Screens'!B86</f>
        <v>PROVIDENCE SAINT JOSEPHS HOSPITAL</v>
      </c>
      <c r="D91" s="28">
        <f>ROUND(+'Aggregate Screens'!AQ86,5)</f>
        <v>0.66199</v>
      </c>
      <c r="E91" s="28">
        <f>ROUND(+'Aggregate Screens'!AQ191,5)</f>
        <v>0.63707</v>
      </c>
    </row>
    <row r="92" spans="2:5" ht="12">
      <c r="B92">
        <f>+'Aggregate Screens'!A87</f>
        <v>195</v>
      </c>
      <c r="C92" t="str">
        <f>+'Aggregate Screens'!B87</f>
        <v>SNOQUALMIE VALLEY HOSPITAL</v>
      </c>
      <c r="D92" s="28">
        <f>ROUND(+'Aggregate Screens'!AQ87,5)</f>
        <v>0.60424</v>
      </c>
      <c r="E92" s="28">
        <f>ROUND(+'Aggregate Screens'!AQ192,5)</f>
        <v>0.6469</v>
      </c>
    </row>
    <row r="93" spans="2:5" ht="12">
      <c r="B93">
        <f>+'Aggregate Screens'!A88</f>
        <v>197</v>
      </c>
      <c r="C93" t="str">
        <f>+'Aggregate Screens'!B88</f>
        <v>CAPITAL MEDICAL CENTER</v>
      </c>
      <c r="D93" s="28">
        <f>ROUND(+'Aggregate Screens'!AQ88,5)</f>
        <v>0.9726</v>
      </c>
      <c r="E93" s="28">
        <f>ROUND(+'Aggregate Screens'!AQ193,5)</f>
        <v>1.0016</v>
      </c>
    </row>
    <row r="94" spans="2:5" ht="12">
      <c r="B94">
        <f>+'Aggregate Screens'!A89</f>
        <v>198</v>
      </c>
      <c r="C94" t="str">
        <f>+'Aggregate Screens'!B89</f>
        <v>SUNNYSIDE COMMUNITY HOSPITAL</v>
      </c>
      <c r="D94" s="28">
        <f>ROUND(+'Aggregate Screens'!AQ89,5)</f>
        <v>0.47133</v>
      </c>
      <c r="E94" s="28">
        <f>ROUND(+'Aggregate Screens'!AQ194,5)</f>
        <v>0.46219</v>
      </c>
    </row>
    <row r="95" spans="2:5" ht="12">
      <c r="B95">
        <f>+'Aggregate Screens'!A90</f>
        <v>199</v>
      </c>
      <c r="C95" t="str">
        <f>+'Aggregate Screens'!B90</f>
        <v>TOPPENISH COMMUNITY HOSPITAL</v>
      </c>
      <c r="D95" s="28">
        <f>ROUND(+'Aggregate Screens'!AQ90,5)</f>
        <v>0.54628</v>
      </c>
      <c r="E95" s="28">
        <f>ROUND(+'Aggregate Screens'!AQ195,5)</f>
        <v>0.53116</v>
      </c>
    </row>
    <row r="96" spans="2:5" ht="12">
      <c r="B96">
        <f>+'Aggregate Screens'!A91</f>
        <v>201</v>
      </c>
      <c r="C96" t="str">
        <f>+'Aggregate Screens'!B91</f>
        <v>SAINT FRANCIS COMMUNITY HOSPITAL</v>
      </c>
      <c r="D96" s="28">
        <f>ROUND(+'Aggregate Screens'!AQ91,5)</f>
        <v>0.76536</v>
      </c>
      <c r="E96" s="28">
        <f>ROUND(+'Aggregate Screens'!AQ196,5)</f>
        <v>0.8078</v>
      </c>
    </row>
    <row r="97" spans="2:5" ht="12">
      <c r="B97">
        <f>+'Aggregate Screens'!A92</f>
        <v>202</v>
      </c>
      <c r="C97" t="str">
        <f>+'Aggregate Screens'!B92</f>
        <v>REGIONAL HOSP. FOR RESP. &amp; COMPLEX CARE</v>
      </c>
      <c r="D97" s="28">
        <f>ROUND(+'Aggregate Screens'!AQ92,5)</f>
        <v>4.78886</v>
      </c>
      <c r="E97" s="28">
        <f>ROUND(+'Aggregate Screens'!AQ197,5)</f>
        <v>4.552</v>
      </c>
    </row>
    <row r="98" spans="2:5" ht="12">
      <c r="B98">
        <f>+'Aggregate Screens'!A93</f>
        <v>204</v>
      </c>
      <c r="C98" t="str">
        <f>+'Aggregate Screens'!B93</f>
        <v>SEATTLE CANCER CARE ALLIANCE</v>
      </c>
      <c r="D98" s="28">
        <f>ROUND(+'Aggregate Screens'!AQ93,5)</f>
        <v>3.29657</v>
      </c>
      <c r="E98" s="28">
        <f>ROUND(+'Aggregate Screens'!AQ198,5)</f>
        <v>3.2601</v>
      </c>
    </row>
    <row r="99" spans="2:5" ht="12">
      <c r="B99">
        <f>+'Aggregate Screens'!A94</f>
        <v>205</v>
      </c>
      <c r="C99" t="str">
        <f>+'Aggregate Screens'!B94</f>
        <v>WENATCHEE VALLEY MEDICAL CENTER</v>
      </c>
      <c r="D99" s="28">
        <f>ROUND(+'Aggregate Screens'!AQ94,5)</f>
        <v>1.115</v>
      </c>
      <c r="E99" s="28">
        <f>ROUND(+'Aggregate Screens'!AQ199,5)</f>
        <v>1.1286</v>
      </c>
    </row>
    <row r="100" spans="2:5" ht="12">
      <c r="B100">
        <f>+'Aggregate Screens'!A95</f>
        <v>206</v>
      </c>
      <c r="C100" t="str">
        <f>+'Aggregate Screens'!B95</f>
        <v>UNITED GENERAL HOSPITAL</v>
      </c>
      <c r="D100" s="28">
        <f>ROUND(+'Aggregate Screens'!AQ95,5)</f>
        <v>0.7276</v>
      </c>
      <c r="E100" s="28">
        <f>ROUND(+'Aggregate Screens'!AQ200,5)</f>
        <v>0.7699</v>
      </c>
    </row>
    <row r="101" spans="2:5" ht="12">
      <c r="B101">
        <f>+'Aggregate Screens'!A96</f>
        <v>207</v>
      </c>
      <c r="C101" t="str">
        <f>+'Aggregate Screens'!B96</f>
        <v>SKAGIT VALLEY HOSPITAL</v>
      </c>
      <c r="D101" s="28">
        <f>ROUND(+'Aggregate Screens'!AQ96,5)</f>
        <v>0.82098</v>
      </c>
      <c r="E101" s="28">
        <f>ROUND(+'Aggregate Screens'!AQ201,5)</f>
        <v>0.83652</v>
      </c>
    </row>
    <row r="102" spans="2:5" ht="12">
      <c r="B102">
        <f>+'Aggregate Screens'!A97</f>
        <v>208</v>
      </c>
      <c r="C102" t="str">
        <f>+'Aggregate Screens'!B97</f>
        <v>LEGACY SALMON CREEK HOSPITAL</v>
      </c>
      <c r="D102" s="28">
        <f>ROUND(+'Aggregate Screens'!AQ97,5)</f>
        <v>0.77307</v>
      </c>
      <c r="E102" s="28">
        <f>ROUND(+'Aggregate Screens'!AQ202,5)</f>
        <v>0.7765</v>
      </c>
    </row>
    <row r="103" spans="2:5" ht="12">
      <c r="B103">
        <f>+'Aggregate Screens'!A98</f>
        <v>209</v>
      </c>
      <c r="C103" t="str">
        <f>+'Aggregate Screens'!B98</f>
        <v>SAINT ANTHONY HOSPITAL</v>
      </c>
      <c r="D103" s="28">
        <f>ROUND(+'Aggregate Screens'!AQ98,5)</f>
        <v>0</v>
      </c>
      <c r="E103" s="28">
        <f>ROUND(+'Aggregate Screens'!AQ203,5)</f>
        <v>0.9172</v>
      </c>
    </row>
    <row r="104" spans="2:5" ht="12">
      <c r="B104">
        <f>+'Aggregate Screens'!A99</f>
        <v>904</v>
      </c>
      <c r="C104" t="str">
        <f>+'Aggregate Screens'!B99</f>
        <v>BHC FAIRFAX HOSPITAL</v>
      </c>
      <c r="D104" s="28">
        <f>ROUND(+'Aggregate Screens'!AQ99,5)</f>
        <v>0.79088</v>
      </c>
      <c r="E104" s="28">
        <f>ROUND(+'Aggregate Screens'!AQ204,5)</f>
        <v>0.717</v>
      </c>
    </row>
    <row r="105" spans="2:5" ht="12">
      <c r="B105">
        <f>+'Aggregate Screens'!A100</f>
        <v>915</v>
      </c>
      <c r="C105" t="str">
        <f>+'Aggregate Screens'!B100</f>
        <v>LOURDES COUNSELING CENTER</v>
      </c>
      <c r="D105" s="28">
        <f>ROUND(+'Aggregate Screens'!AQ100,5)</f>
        <v>0.82384</v>
      </c>
      <c r="E105" s="28">
        <f>ROUND(+'Aggregate Screens'!AQ205,5)</f>
        <v>0.7554</v>
      </c>
    </row>
    <row r="106" spans="2:5" ht="12">
      <c r="B106">
        <f>+'Aggregate Screens'!A101</f>
        <v>919</v>
      </c>
      <c r="C106" t="str">
        <f>+'Aggregate Screens'!B101</f>
        <v>NAVOS</v>
      </c>
      <c r="D106" s="28">
        <f>ROUND(+'Aggregate Screens'!AQ101,5)</f>
        <v>0.7958</v>
      </c>
      <c r="E106" s="28">
        <f>ROUND(+'Aggregate Screens'!AQ206,5)</f>
        <v>0.77486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="75" zoomScaleNormal="75" zoomScalePageLayoutView="0" workbookViewId="0" topLeftCell="A1">
      <selection activeCell="J10" sqref="J10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875" style="0" customWidth="1"/>
    <col min="5" max="5" width="7.125" style="0" customWidth="1"/>
    <col min="6" max="6" width="9.875" style="0" bestFit="1" customWidth="1"/>
    <col min="7" max="7" width="11.875" style="0" customWidth="1"/>
    <col min="8" max="8" width="7.125" style="0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28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16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62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30</v>
      </c>
      <c r="F8" s="14" t="s">
        <v>182</v>
      </c>
      <c r="G8" s="2" t="s">
        <v>30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Screens'!P5,0)</f>
        <v>340668385</v>
      </c>
      <c r="E10" s="10">
        <f>ROUND(+'Aggregate Screens'!AN5,0)</f>
        <v>64206</v>
      </c>
      <c r="F10" s="11">
        <f>IF(D10=0,"",IF(E10=0,"",ROUND(D10/E10,2)))</f>
        <v>5305.87</v>
      </c>
      <c r="G10" s="10">
        <f>ROUND(+'Aggregate Screens'!P110,0)</f>
        <v>340639236</v>
      </c>
      <c r="H10" s="10">
        <f>ROUND(+'Aggregate Screens'!AN110,0)</f>
        <v>65434</v>
      </c>
      <c r="I10" s="11">
        <f>IF(G10=0,"",IF(H10=0,"",ROUND(G10/H10,2)))</f>
        <v>5205.84</v>
      </c>
      <c r="K10" s="12">
        <f>IF(D10=0,"",IF(E10=0,"",IF(G10=0,"",IF(H10=0,"",+I10/F10-1))))</f>
        <v>-0.01885270464598643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Screens'!P6,0)</f>
        <v>108583926</v>
      </c>
      <c r="E11" s="10">
        <f>ROUND(+'Aggregate Screens'!AN6,0)</f>
        <v>25431</v>
      </c>
      <c r="F11" s="11">
        <f aca="true" t="shared" si="0" ref="F11:F74">IF(D11=0,"",IF(E11=0,"",ROUND(D11/E11,2)))</f>
        <v>4269.75</v>
      </c>
      <c r="G11" s="10">
        <f>ROUND(+'Aggregate Screens'!P111,0)</f>
        <v>106563023</v>
      </c>
      <c r="H11" s="10">
        <f>ROUND(+'Aggregate Screens'!AN111,0)</f>
        <v>27098</v>
      </c>
      <c r="I11" s="11">
        <f aca="true" t="shared" si="1" ref="I11:I74">IF(G11=0,"",IF(H11=0,"",ROUND(G11/H11,2)))</f>
        <v>3932.51</v>
      </c>
      <c r="K11" s="12">
        <f aca="true" t="shared" si="2" ref="K11:K74">IF(D11=0,"",IF(E11=0,"",IF(G11=0,"",IF(H11=0,"",+I11/F11-1))))</f>
        <v>-0.0789835470460799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Screens'!P7,0)</f>
        <v>7683633</v>
      </c>
      <c r="E12" s="10">
        <f>ROUND(+'Aggregate Screens'!AN7,0)</f>
        <v>1629</v>
      </c>
      <c r="F12" s="11">
        <f t="shared" si="0"/>
        <v>4716.78</v>
      </c>
      <c r="G12" s="10">
        <f>ROUND(+'Aggregate Screens'!P112,0)</f>
        <v>8335763</v>
      </c>
      <c r="H12" s="10">
        <f>ROUND(+'Aggregate Screens'!AN112,0)</f>
        <v>1645</v>
      </c>
      <c r="I12" s="11">
        <f t="shared" si="1"/>
        <v>5067.33</v>
      </c>
      <c r="K12" s="12">
        <f t="shared" si="2"/>
        <v>0.07431976899494996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Screens'!P8,0)</f>
        <v>361479113</v>
      </c>
      <c r="E13" s="10">
        <f>ROUND(+'Aggregate Screens'!AN8,0)</f>
        <v>76904</v>
      </c>
      <c r="F13" s="11">
        <f t="shared" si="0"/>
        <v>4700.39</v>
      </c>
      <c r="G13" s="10">
        <f>ROUND(+'Aggregate Screens'!P113,0)</f>
        <v>387539076</v>
      </c>
      <c r="H13" s="10">
        <f>ROUND(+'Aggregate Screens'!AN113,0)</f>
        <v>79237</v>
      </c>
      <c r="I13" s="11">
        <f t="shared" si="1"/>
        <v>4890.89</v>
      </c>
      <c r="K13" s="12">
        <f t="shared" si="2"/>
        <v>0.040528551886120034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Screens'!P9,0)</f>
        <v>227140000</v>
      </c>
      <c r="E14" s="10">
        <f>ROUND(+'Aggregate Screens'!AN9,0)</f>
        <v>26512</v>
      </c>
      <c r="F14" s="11">
        <f t="shared" si="0"/>
        <v>8567.44</v>
      </c>
      <c r="G14" s="10">
        <f>ROUND(+'Aggregate Screens'!P114,0)</f>
        <v>259644000</v>
      </c>
      <c r="H14" s="10">
        <f>ROUND(+'Aggregate Screens'!AN114,0)</f>
        <v>28361</v>
      </c>
      <c r="I14" s="11">
        <f t="shared" si="1"/>
        <v>9154.97</v>
      </c>
      <c r="K14" s="12">
        <f t="shared" si="2"/>
        <v>0.0685770778669006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Screens'!P10,0)</f>
        <v>32000482</v>
      </c>
      <c r="E15" s="10">
        <f>ROUND(+'Aggregate Screens'!AN10,0)</f>
        <v>1208</v>
      </c>
      <c r="F15" s="11">
        <f t="shared" si="0"/>
        <v>26490.47</v>
      </c>
      <c r="G15" s="10">
        <f>ROUND(+'Aggregate Screens'!P115,0)</f>
        <v>14212610</v>
      </c>
      <c r="H15" s="10">
        <f>ROUND(+'Aggregate Screens'!AN115,0)</f>
        <v>1122</v>
      </c>
      <c r="I15" s="11">
        <f t="shared" si="1"/>
        <v>12667.21</v>
      </c>
      <c r="K15" s="12">
        <f t="shared" si="2"/>
        <v>-0.5218201111569558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Screens'!P11,0)</f>
        <v>12001260</v>
      </c>
      <c r="E16" s="10">
        <f>ROUND(+'Aggregate Screens'!AN11,0)</f>
        <v>2926</v>
      </c>
      <c r="F16" s="11">
        <f t="shared" si="0"/>
        <v>4101.59</v>
      </c>
      <c r="G16" s="10">
        <f>ROUND(+'Aggregate Screens'!P116,0)</f>
        <v>11902075</v>
      </c>
      <c r="H16" s="10">
        <f>ROUND(+'Aggregate Screens'!AN116,0)</f>
        <v>2664</v>
      </c>
      <c r="I16" s="11">
        <f t="shared" si="1"/>
        <v>4467.75</v>
      </c>
      <c r="K16" s="12">
        <f t="shared" si="2"/>
        <v>0.08927269668591942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Screens'!P12,0)</f>
        <v>22272210</v>
      </c>
      <c r="E17" s="10">
        <f>ROUND(+'Aggregate Screens'!AN12,0)</f>
        <v>4975</v>
      </c>
      <c r="F17" s="11">
        <f t="shared" si="0"/>
        <v>4476.83</v>
      </c>
      <c r="G17" s="10">
        <f>ROUND(+'Aggregate Screens'!P117,0)</f>
        <v>25844372</v>
      </c>
      <c r="H17" s="10">
        <f>ROUND(+'Aggregate Screens'!AN117,0)</f>
        <v>4807</v>
      </c>
      <c r="I17" s="11">
        <f t="shared" si="1"/>
        <v>5376.4</v>
      </c>
      <c r="K17" s="12">
        <f t="shared" si="2"/>
        <v>0.20093905732404393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Screens'!P13,0)</f>
        <v>7609095</v>
      </c>
      <c r="E18" s="10">
        <f>ROUND(+'Aggregate Screens'!AN13,0)</f>
        <v>1506</v>
      </c>
      <c r="F18" s="11">
        <f t="shared" si="0"/>
        <v>5052.52</v>
      </c>
      <c r="G18" s="10">
        <f>ROUND(+'Aggregate Screens'!P118,0)</f>
        <v>7773880</v>
      </c>
      <c r="H18" s="10">
        <f>ROUND(+'Aggregate Screens'!AN118,0)</f>
        <v>1454</v>
      </c>
      <c r="I18" s="11">
        <f t="shared" si="1"/>
        <v>5346.55</v>
      </c>
      <c r="K18" s="12">
        <f t="shared" si="2"/>
        <v>0.05819472263345804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Screens'!P14,0)</f>
        <v>90192037</v>
      </c>
      <c r="E19" s="10">
        <f>ROUND(+'Aggregate Screens'!AN14,0)</f>
        <v>23290</v>
      </c>
      <c r="F19" s="11">
        <f t="shared" si="0"/>
        <v>3872.56</v>
      </c>
      <c r="G19" s="10">
        <f>ROUND(+'Aggregate Screens'!P119,0)</f>
        <v>94378906</v>
      </c>
      <c r="H19" s="10">
        <f>ROUND(+'Aggregate Screens'!AN119,0)</f>
        <v>24570</v>
      </c>
      <c r="I19" s="11">
        <f t="shared" si="1"/>
        <v>3841.23</v>
      </c>
      <c r="K19" s="12">
        <f t="shared" si="2"/>
        <v>-0.008090255541553848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Screens'!P15,0)</f>
        <v>293814000</v>
      </c>
      <c r="E20" s="10">
        <f>ROUND(+'Aggregate Screens'!AN15,0)</f>
        <v>43532</v>
      </c>
      <c r="F20" s="11">
        <f t="shared" si="0"/>
        <v>6749.38</v>
      </c>
      <c r="G20" s="10">
        <f>ROUND(+'Aggregate Screens'!P120,0)</f>
        <v>312752000</v>
      </c>
      <c r="H20" s="10">
        <f>ROUND(+'Aggregate Screens'!AN120,0)</f>
        <v>43020</v>
      </c>
      <c r="I20" s="11">
        <f t="shared" si="1"/>
        <v>7269.92</v>
      </c>
      <c r="K20" s="12">
        <f t="shared" si="2"/>
        <v>0.07712412103037614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Screens'!P16,0)</f>
        <v>190440327</v>
      </c>
      <c r="E21" s="10">
        <f>ROUND(+'Aggregate Screens'!AN16,0)</f>
        <v>46717</v>
      </c>
      <c r="F21" s="11">
        <f t="shared" si="0"/>
        <v>4076.47</v>
      </c>
      <c r="G21" s="10">
        <f>ROUND(+'Aggregate Screens'!P121,0)</f>
        <v>205894475</v>
      </c>
      <c r="H21" s="10">
        <f>ROUND(+'Aggregate Screens'!AN121,0)</f>
        <v>43072</v>
      </c>
      <c r="I21" s="11">
        <f t="shared" si="1"/>
        <v>4780.24</v>
      </c>
      <c r="K21" s="12">
        <f t="shared" si="2"/>
        <v>0.17264201625425923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Screens'!P17,0)</f>
        <v>11019427</v>
      </c>
      <c r="E22" s="10">
        <f>ROUND(+'Aggregate Screens'!AN17,0)</f>
        <v>3584</v>
      </c>
      <c r="F22" s="11">
        <f t="shared" si="0"/>
        <v>3074.62</v>
      </c>
      <c r="G22" s="10">
        <f>ROUND(+'Aggregate Screens'!P122,0)</f>
        <v>14658205</v>
      </c>
      <c r="H22" s="10">
        <f>ROUND(+'Aggregate Screens'!AN122,0)</f>
        <v>3826</v>
      </c>
      <c r="I22" s="11">
        <f t="shared" si="1"/>
        <v>3831.21</v>
      </c>
      <c r="K22" s="12">
        <f t="shared" si="2"/>
        <v>0.2460759378394728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Screens'!P18,0)</f>
        <v>60566463</v>
      </c>
      <c r="E23" s="10">
        <f>ROUND(+'Aggregate Screens'!AN18,0)</f>
        <v>18891</v>
      </c>
      <c r="F23" s="11">
        <f t="shared" si="0"/>
        <v>3206.1</v>
      </c>
      <c r="G23" s="10">
        <f>ROUND(+'Aggregate Screens'!P123,0)</f>
        <v>85397502</v>
      </c>
      <c r="H23" s="10">
        <f>ROUND(+'Aggregate Screens'!AN123,0)</f>
        <v>24058</v>
      </c>
      <c r="I23" s="11">
        <f t="shared" si="1"/>
        <v>3549.65</v>
      </c>
      <c r="K23" s="12">
        <f t="shared" si="2"/>
        <v>0.10715511057047511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Screens'!P19,0)</f>
        <v>51877501</v>
      </c>
      <c r="E24" s="10">
        <f>ROUND(+'Aggregate Screens'!AN19,0)</f>
        <v>13147</v>
      </c>
      <c r="F24" s="11">
        <f t="shared" si="0"/>
        <v>3945.96</v>
      </c>
      <c r="G24" s="10">
        <f>ROUND(+'Aggregate Screens'!P124,0)</f>
        <v>53983403</v>
      </c>
      <c r="H24" s="10">
        <f>ROUND(+'Aggregate Screens'!AN124,0)</f>
        <v>13521</v>
      </c>
      <c r="I24" s="11">
        <f t="shared" si="1"/>
        <v>3992.56</v>
      </c>
      <c r="K24" s="12">
        <f t="shared" si="2"/>
        <v>0.011809546979695718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Screens'!P20,0)</f>
        <v>45126081</v>
      </c>
      <c r="E25" s="10">
        <f>ROUND(+'Aggregate Screens'!AN20,0)</f>
        <v>11240</v>
      </c>
      <c r="F25" s="11">
        <f t="shared" si="0"/>
        <v>4014.78</v>
      </c>
      <c r="G25" s="10">
        <f>ROUND(+'Aggregate Screens'!P125,0)</f>
        <v>50698681</v>
      </c>
      <c r="H25" s="10">
        <f>ROUND(+'Aggregate Screens'!AN125,0)</f>
        <v>11618</v>
      </c>
      <c r="I25" s="11">
        <f t="shared" si="1"/>
        <v>4363.8</v>
      </c>
      <c r="K25" s="12">
        <f t="shared" si="2"/>
        <v>0.08693377968406746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Screens'!P21,0)</f>
        <v>16714866</v>
      </c>
      <c r="E26" s="10">
        <f>ROUND(+'Aggregate Screens'!AN21,0)</f>
        <v>3984</v>
      </c>
      <c r="F26" s="11">
        <f t="shared" si="0"/>
        <v>4195.5</v>
      </c>
      <c r="G26" s="10">
        <f>ROUND(+'Aggregate Screens'!P126,0)</f>
        <v>19313956</v>
      </c>
      <c r="H26" s="10">
        <f>ROUND(+'Aggregate Screens'!AN126,0)</f>
        <v>4221</v>
      </c>
      <c r="I26" s="11">
        <f t="shared" si="1"/>
        <v>4575.68</v>
      </c>
      <c r="K26" s="12">
        <f t="shared" si="2"/>
        <v>0.09061613633655119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Screens'!P22,0)</f>
        <v>5549706</v>
      </c>
      <c r="E27" s="10">
        <f>ROUND(+'Aggregate Screens'!AN22,0)</f>
        <v>1214</v>
      </c>
      <c r="F27" s="11">
        <f t="shared" si="0"/>
        <v>4571.42</v>
      </c>
      <c r="G27" s="10">
        <f>ROUND(+'Aggregate Screens'!P127,0)</f>
        <v>6183012</v>
      </c>
      <c r="H27" s="10">
        <f>ROUND(+'Aggregate Screens'!AN127,0)</f>
        <v>1212</v>
      </c>
      <c r="I27" s="11">
        <f t="shared" si="1"/>
        <v>5101.5</v>
      </c>
      <c r="K27" s="12">
        <f t="shared" si="2"/>
        <v>0.11595521741603254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Screens'!P23,0)</f>
        <v>12855295</v>
      </c>
      <c r="E28" s="10">
        <f>ROUND(+'Aggregate Screens'!AN23,0)</f>
        <v>2419</v>
      </c>
      <c r="F28" s="11">
        <f t="shared" si="0"/>
        <v>5314.3</v>
      </c>
      <c r="G28" s="10">
        <f>ROUND(+'Aggregate Screens'!P128,0)</f>
        <v>15147613</v>
      </c>
      <c r="H28" s="10">
        <f>ROUND(+'Aggregate Screens'!AN128,0)</f>
        <v>1940</v>
      </c>
      <c r="I28" s="11">
        <f t="shared" si="1"/>
        <v>7808.05</v>
      </c>
      <c r="K28" s="12">
        <f t="shared" si="2"/>
        <v>0.4692527708258849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Screens'!P24,0)</f>
        <v>52081000</v>
      </c>
      <c r="E29" s="10">
        <f>ROUND(+'Aggregate Screens'!AN24,0)</f>
        <v>13790</v>
      </c>
      <c r="F29" s="11">
        <f t="shared" si="0"/>
        <v>3776.72</v>
      </c>
      <c r="G29" s="10">
        <f>ROUND(+'Aggregate Screens'!P129,0)</f>
        <v>55631070</v>
      </c>
      <c r="H29" s="10">
        <f>ROUND(+'Aggregate Screens'!AN129,0)</f>
        <v>13198</v>
      </c>
      <c r="I29" s="11">
        <f t="shared" si="1"/>
        <v>4215.11</v>
      </c>
      <c r="K29" s="12">
        <f t="shared" si="2"/>
        <v>0.11607691330043002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Screens'!P25,0)</f>
        <v>9926212</v>
      </c>
      <c r="E30" s="10">
        <f>ROUND(+'Aggregate Screens'!AN25,0)</f>
        <v>2002</v>
      </c>
      <c r="F30" s="11">
        <f t="shared" si="0"/>
        <v>4958.15</v>
      </c>
      <c r="G30" s="10">
        <f>ROUND(+'Aggregate Screens'!P130,0)</f>
        <v>9850051</v>
      </c>
      <c r="H30" s="10">
        <f>ROUND(+'Aggregate Screens'!AN130,0)</f>
        <v>1817</v>
      </c>
      <c r="I30" s="11">
        <f t="shared" si="1"/>
        <v>5421.05</v>
      </c>
      <c r="K30" s="12">
        <f t="shared" si="2"/>
        <v>0.09336143521273077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Screens'!P26,0)</f>
        <v>6227771</v>
      </c>
      <c r="E31" s="10">
        <f>ROUND(+'Aggregate Screens'!AN26,0)</f>
        <v>1630</v>
      </c>
      <c r="F31" s="11">
        <f t="shared" si="0"/>
        <v>3820.72</v>
      </c>
      <c r="G31" s="10">
        <f>ROUND(+'Aggregate Screens'!P131,0)</f>
        <v>6515916</v>
      </c>
      <c r="H31" s="10">
        <f>ROUND(+'Aggregate Screens'!AN131,0)</f>
        <v>1521</v>
      </c>
      <c r="I31" s="11">
        <f t="shared" si="1"/>
        <v>4283.97</v>
      </c>
      <c r="K31" s="12">
        <f t="shared" si="2"/>
        <v>0.12124678071148898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Screens'!P27,0)</f>
        <v>110206367</v>
      </c>
      <c r="E32" s="10">
        <f>ROUND(+'Aggregate Screens'!AN27,0)</f>
        <v>31658</v>
      </c>
      <c r="F32" s="11">
        <f t="shared" si="0"/>
        <v>3481.15</v>
      </c>
      <c r="G32" s="10">
        <f>ROUND(+'Aggregate Screens'!P132,0)</f>
        <v>121615209</v>
      </c>
      <c r="H32" s="10">
        <f>ROUND(+'Aggregate Screens'!AN132,0)</f>
        <v>33827</v>
      </c>
      <c r="I32" s="11">
        <f t="shared" si="1"/>
        <v>3595.21</v>
      </c>
      <c r="K32" s="12">
        <f t="shared" si="2"/>
        <v>0.03276503454318247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Screens'!P28,0)</f>
        <v>31678902</v>
      </c>
      <c r="E33" s="10">
        <f>ROUND(+'Aggregate Screens'!AN28,0)</f>
        <v>11731</v>
      </c>
      <c r="F33" s="11">
        <f t="shared" si="0"/>
        <v>2700.44</v>
      </c>
      <c r="G33" s="10">
        <f>ROUND(+'Aggregate Screens'!P133,0)</f>
        <v>33751141</v>
      </c>
      <c r="H33" s="10">
        <f>ROUND(+'Aggregate Screens'!AN133,0)</f>
        <v>12132</v>
      </c>
      <c r="I33" s="11">
        <f t="shared" si="1"/>
        <v>2781.99</v>
      </c>
      <c r="K33" s="12">
        <f t="shared" si="2"/>
        <v>0.030198782420642445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Screens'!P29,0)</f>
        <v>28268581</v>
      </c>
      <c r="E34" s="10">
        <f>ROUND(+'Aggregate Screens'!AN29,0)</f>
        <v>6208</v>
      </c>
      <c r="F34" s="11">
        <f t="shared" si="0"/>
        <v>4553.57</v>
      </c>
      <c r="G34" s="10">
        <f>ROUND(+'Aggregate Screens'!P134,0)</f>
        <v>30005551</v>
      </c>
      <c r="H34" s="10">
        <f>ROUND(+'Aggregate Screens'!AN134,0)</f>
        <v>6490</v>
      </c>
      <c r="I34" s="11">
        <f t="shared" si="1"/>
        <v>4623.35</v>
      </c>
      <c r="K34" s="12">
        <f t="shared" si="2"/>
        <v>0.01532424010172262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Screens'!P30,0)</f>
        <v>9686205</v>
      </c>
      <c r="E35" s="10">
        <f>ROUND(+'Aggregate Screens'!AN30,0)</f>
        <v>1836</v>
      </c>
      <c r="F35" s="11">
        <f t="shared" si="0"/>
        <v>5275.71</v>
      </c>
      <c r="G35" s="10">
        <f>ROUND(+'Aggregate Screens'!P135,0)</f>
        <v>9648736</v>
      </c>
      <c r="H35" s="10">
        <f>ROUND(+'Aggregate Screens'!AN135,0)</f>
        <v>1549</v>
      </c>
      <c r="I35" s="11">
        <f t="shared" si="1"/>
        <v>6229.01</v>
      </c>
      <c r="K35" s="12">
        <f t="shared" si="2"/>
        <v>0.18069605797134414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Screens'!P31,0)</f>
        <v>2964619</v>
      </c>
      <c r="E36" s="10">
        <f>ROUND(+'Aggregate Screens'!AN31,0)</f>
        <v>252</v>
      </c>
      <c r="F36" s="11">
        <f t="shared" si="0"/>
        <v>11764.36</v>
      </c>
      <c r="G36" s="10">
        <f>ROUND(+'Aggregate Screens'!P136,0)</f>
        <v>3082391</v>
      </c>
      <c r="H36" s="10">
        <f>ROUND(+'Aggregate Screens'!AN136,0)</f>
        <v>237</v>
      </c>
      <c r="I36" s="11">
        <f t="shared" si="1"/>
        <v>13005.87</v>
      </c>
      <c r="K36" s="12">
        <f t="shared" si="2"/>
        <v>0.10553145262470709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Screens'!P32,0)</f>
        <v>99262767</v>
      </c>
      <c r="E37" s="10">
        <f>ROUND(+'Aggregate Screens'!AN32,0)</f>
        <v>22063</v>
      </c>
      <c r="F37" s="11">
        <f t="shared" si="0"/>
        <v>4499.06</v>
      </c>
      <c r="G37" s="10">
        <f>ROUND(+'Aggregate Screens'!P137,0)</f>
        <v>96107940</v>
      </c>
      <c r="H37" s="10">
        <f>ROUND(+'Aggregate Screens'!AN137,0)</f>
        <v>21554</v>
      </c>
      <c r="I37" s="11">
        <f t="shared" si="1"/>
        <v>4458.94</v>
      </c>
      <c r="K37" s="12">
        <f t="shared" si="2"/>
        <v>-0.008917418305157243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Screens'!P33,0)</f>
        <v>3158601</v>
      </c>
      <c r="E38" s="10">
        <f>ROUND(+'Aggregate Screens'!AN33,0)</f>
        <v>224</v>
      </c>
      <c r="F38" s="11">
        <f t="shared" si="0"/>
        <v>14100.9</v>
      </c>
      <c r="G38" s="10">
        <f>ROUND(+'Aggregate Screens'!P138,0)</f>
        <v>3535445</v>
      </c>
      <c r="H38" s="10">
        <f>ROUND(+'Aggregate Screens'!AN138,0)</f>
        <v>509</v>
      </c>
      <c r="I38" s="11">
        <f t="shared" si="1"/>
        <v>6945.86</v>
      </c>
      <c r="K38" s="12">
        <f t="shared" si="2"/>
        <v>-0.5074172570545142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Screens'!P34,0)</f>
        <v>161628638</v>
      </c>
      <c r="E39" s="10">
        <f>ROUND(+'Aggregate Screens'!AN34,0)</f>
        <v>47661</v>
      </c>
      <c r="F39" s="11">
        <f t="shared" si="0"/>
        <v>3391.21</v>
      </c>
      <c r="G39" s="10">
        <f>ROUND(+'Aggregate Screens'!P139,0)</f>
        <v>174993388</v>
      </c>
      <c r="H39" s="10">
        <f>ROUND(+'Aggregate Screens'!AN139,0)</f>
        <v>52314</v>
      </c>
      <c r="I39" s="11">
        <f t="shared" si="1"/>
        <v>3345.06</v>
      </c>
      <c r="K39" s="12">
        <f t="shared" si="2"/>
        <v>-0.013608711934678164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Screens'!P35,0)</f>
        <v>24758384</v>
      </c>
      <c r="E40" s="10">
        <f>ROUND(+'Aggregate Screens'!AN35,0)</f>
        <v>4378</v>
      </c>
      <c r="F40" s="11">
        <f t="shared" si="0"/>
        <v>5655.18</v>
      </c>
      <c r="G40" s="10">
        <f>ROUND(+'Aggregate Screens'!P140,0)</f>
        <v>27048083</v>
      </c>
      <c r="H40" s="10">
        <f>ROUND(+'Aggregate Screens'!AN140,0)</f>
        <v>4690</v>
      </c>
      <c r="I40" s="11">
        <f t="shared" si="1"/>
        <v>5767.18</v>
      </c>
      <c r="K40" s="12">
        <f t="shared" si="2"/>
        <v>0.019804851481296737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Screens'!P36,0)</f>
        <v>7166431</v>
      </c>
      <c r="E41" s="10">
        <f>ROUND(+'Aggregate Screens'!AN36,0)</f>
        <v>1264</v>
      </c>
      <c r="F41" s="11">
        <f t="shared" si="0"/>
        <v>5669.64</v>
      </c>
      <c r="G41" s="10">
        <f>ROUND(+'Aggregate Screens'!P141,0)</f>
        <v>8349938</v>
      </c>
      <c r="H41" s="10">
        <f>ROUND(+'Aggregate Screens'!AN141,0)</f>
        <v>1369</v>
      </c>
      <c r="I41" s="11">
        <f t="shared" si="1"/>
        <v>6099.3</v>
      </c>
      <c r="K41" s="12">
        <f t="shared" si="2"/>
        <v>0.07578258937075377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Screens'!P37,0)</f>
        <v>43361534</v>
      </c>
      <c r="E42" s="10">
        <f>ROUND(+'Aggregate Screens'!AN37,0)</f>
        <v>13168</v>
      </c>
      <c r="F42" s="11">
        <f t="shared" si="0"/>
        <v>3292.95</v>
      </c>
      <c r="G42" s="10">
        <f>ROUND(+'Aggregate Screens'!P142,0)</f>
        <v>42484646</v>
      </c>
      <c r="H42" s="10">
        <f>ROUND(+'Aggregate Screens'!AN142,0)</f>
        <v>12871</v>
      </c>
      <c r="I42" s="11">
        <f t="shared" si="1"/>
        <v>3300.8</v>
      </c>
      <c r="K42" s="12">
        <f t="shared" si="2"/>
        <v>0.00238388071486062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Screens'!P38,0)</f>
        <v>23318848</v>
      </c>
      <c r="E43" s="10">
        <f>ROUND(+'Aggregate Screens'!AN38,0)</f>
        <v>5790</v>
      </c>
      <c r="F43" s="11">
        <f t="shared" si="0"/>
        <v>4027.43</v>
      </c>
      <c r="G43" s="10">
        <f>ROUND(+'Aggregate Screens'!P143,0)</f>
        <v>24106385</v>
      </c>
      <c r="H43" s="10">
        <f>ROUND(+'Aggregate Screens'!AN143,0)</f>
        <v>5972</v>
      </c>
      <c r="I43" s="11">
        <f t="shared" si="1"/>
        <v>4036.57</v>
      </c>
      <c r="K43" s="12">
        <f t="shared" si="2"/>
        <v>0.0022694373334857243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Screens'!P39,0)</f>
        <v>17269238</v>
      </c>
      <c r="E44" s="10">
        <f>ROUND(+'Aggregate Screens'!AN39,0)</f>
        <v>4926</v>
      </c>
      <c r="F44" s="11">
        <f t="shared" si="0"/>
        <v>3505.73</v>
      </c>
      <c r="G44" s="10">
        <f>ROUND(+'Aggregate Screens'!P144,0)</f>
        <v>17962531</v>
      </c>
      <c r="H44" s="10">
        <f>ROUND(+'Aggregate Screens'!AN144,0)</f>
        <v>4607</v>
      </c>
      <c r="I44" s="11">
        <f t="shared" si="1"/>
        <v>3898.96</v>
      </c>
      <c r="K44" s="12">
        <f t="shared" si="2"/>
        <v>0.11216779386889475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Screens'!P40,0)</f>
        <v>7799413</v>
      </c>
      <c r="E45" s="10">
        <f>ROUND(+'Aggregate Screens'!AN40,0)</f>
        <v>2275</v>
      </c>
      <c r="F45" s="11">
        <f t="shared" si="0"/>
        <v>3428.31</v>
      </c>
      <c r="G45" s="10">
        <f>ROUND(+'Aggregate Screens'!P145,0)</f>
        <v>8818989</v>
      </c>
      <c r="H45" s="10">
        <f>ROUND(+'Aggregate Screens'!AN145,0)</f>
        <v>2016</v>
      </c>
      <c r="I45" s="11">
        <f t="shared" si="1"/>
        <v>4374.5</v>
      </c>
      <c r="K45" s="12">
        <f t="shared" si="2"/>
        <v>0.27599312780932883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Screens'!P41,0)</f>
        <v>15143984</v>
      </c>
      <c r="E46" s="10">
        <f>ROUND(+'Aggregate Screens'!AN41,0)</f>
        <v>5384</v>
      </c>
      <c r="F46" s="11">
        <f t="shared" si="0"/>
        <v>2812.78</v>
      </c>
      <c r="G46" s="10">
        <f>ROUND(+'Aggregate Screens'!P146,0)</f>
        <v>0</v>
      </c>
      <c r="H46" s="10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Screens'!P42,0)</f>
        <v>2660992</v>
      </c>
      <c r="E47" s="10">
        <f>ROUND(+'Aggregate Screens'!AN42,0)</f>
        <v>521</v>
      </c>
      <c r="F47" s="11">
        <f t="shared" si="0"/>
        <v>5107.47</v>
      </c>
      <c r="G47" s="10">
        <f>ROUND(+'Aggregate Screens'!P147,0)</f>
        <v>2612119</v>
      </c>
      <c r="H47" s="10">
        <f>ROUND(+'Aggregate Screens'!AN147,0)</f>
        <v>588</v>
      </c>
      <c r="I47" s="11">
        <f t="shared" si="1"/>
        <v>4442.38</v>
      </c>
      <c r="K47" s="12">
        <f t="shared" si="2"/>
        <v>-0.1302190712818676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Screens'!P43,0)</f>
        <v>7367920</v>
      </c>
      <c r="E48" s="10">
        <f>ROUND(+'Aggregate Screens'!AN43,0)</f>
        <v>1899</v>
      </c>
      <c r="F48" s="11">
        <f t="shared" si="0"/>
        <v>3879.89</v>
      </c>
      <c r="G48" s="10">
        <f>ROUND(+'Aggregate Screens'!P148,0)</f>
        <v>7755878</v>
      </c>
      <c r="H48" s="10">
        <f>ROUND(+'Aggregate Screens'!AN148,0)</f>
        <v>1895</v>
      </c>
      <c r="I48" s="11">
        <f t="shared" si="1"/>
        <v>4092.81</v>
      </c>
      <c r="K48" s="12">
        <f t="shared" si="2"/>
        <v>0.05487784447497224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Screens'!P44,0)</f>
        <v>84882274</v>
      </c>
      <c r="E49" s="10">
        <f>ROUND(+'Aggregate Screens'!AN44,0)</f>
        <v>20908</v>
      </c>
      <c r="F49" s="11">
        <f t="shared" si="0"/>
        <v>4059.8</v>
      </c>
      <c r="G49" s="10">
        <f>ROUND(+'Aggregate Screens'!P149,0)</f>
        <v>81824536</v>
      </c>
      <c r="H49" s="10">
        <f>ROUND(+'Aggregate Screens'!AN149,0)</f>
        <v>21534</v>
      </c>
      <c r="I49" s="11">
        <f t="shared" si="1"/>
        <v>3799.78</v>
      </c>
      <c r="K49" s="12">
        <f t="shared" si="2"/>
        <v>-0.06404749002413912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Screens'!P45,0)</f>
        <v>262288932</v>
      </c>
      <c r="E50" s="10">
        <f>ROUND(+'Aggregate Screens'!AN45,0)</f>
        <v>48016</v>
      </c>
      <c r="F50" s="11">
        <f t="shared" si="0"/>
        <v>5462.53</v>
      </c>
      <c r="G50" s="10">
        <f>ROUND(+'Aggregate Screens'!P150,0)</f>
        <v>271921371</v>
      </c>
      <c r="H50" s="10">
        <f>ROUND(+'Aggregate Screens'!AN150,0)</f>
        <v>48950</v>
      </c>
      <c r="I50" s="11">
        <f t="shared" si="1"/>
        <v>5555.08</v>
      </c>
      <c r="K50" s="12">
        <f t="shared" si="2"/>
        <v>0.016942698712867577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Screens'!P46,0)</f>
        <v>4763146</v>
      </c>
      <c r="E51" s="10">
        <f>ROUND(+'Aggregate Screens'!AN46,0)</f>
        <v>501</v>
      </c>
      <c r="F51" s="11">
        <f t="shared" si="0"/>
        <v>9507.28</v>
      </c>
      <c r="G51" s="10">
        <f>ROUND(+'Aggregate Screens'!P151,0)</f>
        <v>4933434</v>
      </c>
      <c r="H51" s="10">
        <f>ROUND(+'Aggregate Screens'!AN151,0)</f>
        <v>591</v>
      </c>
      <c r="I51" s="11">
        <f t="shared" si="1"/>
        <v>8347.6</v>
      </c>
      <c r="K51" s="12">
        <f t="shared" si="2"/>
        <v>-0.12197810519938412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Screens'!P47,0)</f>
        <v>90435986</v>
      </c>
      <c r="E52" s="10">
        <f>ROUND(+'Aggregate Screens'!AN47,0)</f>
        <v>23626</v>
      </c>
      <c r="F52" s="11">
        <f t="shared" si="0"/>
        <v>3827.82</v>
      </c>
      <c r="G52" s="10">
        <f>ROUND(+'Aggregate Screens'!P152,0)</f>
        <v>96148475</v>
      </c>
      <c r="H52" s="10">
        <f>ROUND(+'Aggregate Screens'!AN152,0)</f>
        <v>24107</v>
      </c>
      <c r="I52" s="11">
        <f t="shared" si="1"/>
        <v>3988.4</v>
      </c>
      <c r="K52" s="12">
        <f t="shared" si="2"/>
        <v>0.04195077093489252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Screens'!P48,0)</f>
        <v>122737293</v>
      </c>
      <c r="E53" s="10">
        <f>ROUND(+'Aggregate Screens'!AN48,0)</f>
        <v>36964</v>
      </c>
      <c r="F53" s="11">
        <f t="shared" si="0"/>
        <v>3320.45</v>
      </c>
      <c r="G53" s="10">
        <f>ROUND(+'Aggregate Screens'!P153,0)</f>
        <v>140457602</v>
      </c>
      <c r="H53" s="10">
        <f>ROUND(+'Aggregate Screens'!AN153,0)</f>
        <v>40193</v>
      </c>
      <c r="I53" s="11">
        <f t="shared" si="1"/>
        <v>3494.58</v>
      </c>
      <c r="K53" s="12">
        <f t="shared" si="2"/>
        <v>0.052441687120721614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Screens'!P49,0)</f>
        <v>47440339</v>
      </c>
      <c r="E54" s="10">
        <f>ROUND(+'Aggregate Screens'!AN49,0)</f>
        <v>11965</v>
      </c>
      <c r="F54" s="11">
        <f t="shared" si="0"/>
        <v>3964.93</v>
      </c>
      <c r="G54" s="10">
        <f>ROUND(+'Aggregate Screens'!P154,0)</f>
        <v>52213300</v>
      </c>
      <c r="H54" s="10">
        <f>ROUND(+'Aggregate Screens'!AN154,0)</f>
        <v>12684</v>
      </c>
      <c r="I54" s="11">
        <f t="shared" si="1"/>
        <v>4116.47</v>
      </c>
      <c r="K54" s="12">
        <f t="shared" si="2"/>
        <v>0.0382200946801079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Screens'!P50,0)</f>
        <v>24885317</v>
      </c>
      <c r="E55" s="10">
        <f>ROUND(+'Aggregate Screens'!AN50,0)</f>
        <v>7752</v>
      </c>
      <c r="F55" s="11">
        <f t="shared" si="0"/>
        <v>3210.18</v>
      </c>
      <c r="G55" s="10">
        <f>ROUND(+'Aggregate Screens'!P155,0)</f>
        <v>30082000</v>
      </c>
      <c r="H55" s="10">
        <f>ROUND(+'Aggregate Screens'!AN155,0)</f>
        <v>8079</v>
      </c>
      <c r="I55" s="11">
        <f t="shared" si="1"/>
        <v>3723.48</v>
      </c>
      <c r="K55" s="12">
        <f t="shared" si="2"/>
        <v>0.15989757583686903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Screens'!P51,0)</f>
        <v>10881356</v>
      </c>
      <c r="E56" s="10">
        <f>ROUND(+'Aggregate Screens'!AN51,0)</f>
        <v>289</v>
      </c>
      <c r="F56" s="11">
        <f t="shared" si="0"/>
        <v>37651.75</v>
      </c>
      <c r="G56" s="10">
        <f>ROUND(+'Aggregate Screens'!P156,0)</f>
        <v>10672097</v>
      </c>
      <c r="H56" s="10">
        <f>ROUND(+'Aggregate Screens'!AN156,0)</f>
        <v>1252</v>
      </c>
      <c r="I56" s="11">
        <f t="shared" si="1"/>
        <v>8524.04</v>
      </c>
      <c r="K56" s="12">
        <f t="shared" si="2"/>
        <v>-0.7736083980160284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Screens'!P52,0)</f>
        <v>65360304</v>
      </c>
      <c r="E57" s="10">
        <f>ROUND(+'Aggregate Screens'!AN52,0)</f>
        <v>15861</v>
      </c>
      <c r="F57" s="11">
        <f t="shared" si="0"/>
        <v>4120.82</v>
      </c>
      <c r="G57" s="10">
        <f>ROUND(+'Aggregate Screens'!P157,0)</f>
        <v>71812839</v>
      </c>
      <c r="H57" s="10">
        <f>ROUND(+'Aggregate Screens'!AN157,0)</f>
        <v>15975</v>
      </c>
      <c r="I57" s="11">
        <f t="shared" si="1"/>
        <v>4495.33</v>
      </c>
      <c r="K57" s="12">
        <f t="shared" si="2"/>
        <v>0.09088239719279168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Screens'!P53,0)</f>
        <v>61549803</v>
      </c>
      <c r="E58" s="10">
        <f>ROUND(+'Aggregate Screens'!AN53,0)</f>
        <v>21255</v>
      </c>
      <c r="F58" s="11">
        <f t="shared" si="0"/>
        <v>2895.78</v>
      </c>
      <c r="G58" s="10">
        <f>ROUND(+'Aggregate Screens'!P158,0)</f>
        <v>62408415</v>
      </c>
      <c r="H58" s="10">
        <f>ROUND(+'Aggregate Screens'!AN158,0)</f>
        <v>22355</v>
      </c>
      <c r="I58" s="11">
        <f t="shared" si="1"/>
        <v>2791.7</v>
      </c>
      <c r="K58" s="12">
        <f t="shared" si="2"/>
        <v>-0.035941956916616724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Screens'!P54,0)</f>
        <v>19109844</v>
      </c>
      <c r="E59" s="10">
        <f>ROUND(+'Aggregate Screens'!AN54,0)</f>
        <v>4055</v>
      </c>
      <c r="F59" s="11">
        <f t="shared" si="0"/>
        <v>4712.66</v>
      </c>
      <c r="G59" s="10">
        <f>ROUND(+'Aggregate Screens'!P159,0)</f>
        <v>22567700</v>
      </c>
      <c r="H59" s="10">
        <f>ROUND(+'Aggregate Screens'!AN159,0)</f>
        <v>4400</v>
      </c>
      <c r="I59" s="11">
        <f t="shared" si="1"/>
        <v>5129.02</v>
      </c>
      <c r="K59" s="12">
        <f t="shared" si="2"/>
        <v>0.08834925498550716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Screens'!P55,0)</f>
        <v>4438308</v>
      </c>
      <c r="E60" s="10">
        <f>ROUND(+'Aggregate Screens'!AN55,0)</f>
        <v>494</v>
      </c>
      <c r="F60" s="11">
        <f t="shared" si="0"/>
        <v>8984.43</v>
      </c>
      <c r="G60" s="10">
        <f>ROUND(+'Aggregate Screens'!P160,0)</f>
        <v>0</v>
      </c>
      <c r="H60" s="10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Screens'!P56,0)</f>
        <v>108658492</v>
      </c>
      <c r="E61" s="10">
        <f>ROUND(+'Aggregate Screens'!AN56,0)</f>
        <v>28659</v>
      </c>
      <c r="F61" s="11">
        <f t="shared" si="0"/>
        <v>3791.43</v>
      </c>
      <c r="G61" s="10">
        <f>ROUND(+'Aggregate Screens'!P161,0)</f>
        <v>116843637</v>
      </c>
      <c r="H61" s="10">
        <f>ROUND(+'Aggregate Screens'!AN161,0)</f>
        <v>28694</v>
      </c>
      <c r="I61" s="11">
        <f t="shared" si="1"/>
        <v>4072.06</v>
      </c>
      <c r="K61" s="12">
        <f t="shared" si="2"/>
        <v>0.07401692764998957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Screens'!P57,0)</f>
        <v>121305353</v>
      </c>
      <c r="E62" s="10">
        <f>ROUND(+'Aggregate Screens'!AN57,0)</f>
        <v>30005</v>
      </c>
      <c r="F62" s="11">
        <f t="shared" si="0"/>
        <v>4042.84</v>
      </c>
      <c r="G62" s="10">
        <f>ROUND(+'Aggregate Screens'!P162,0)</f>
        <v>139752225</v>
      </c>
      <c r="H62" s="10">
        <f>ROUND(+'Aggregate Screens'!AN162,0)</f>
        <v>32043</v>
      </c>
      <c r="I62" s="11">
        <f t="shared" si="1"/>
        <v>4361.4</v>
      </c>
      <c r="K62" s="12">
        <f t="shared" si="2"/>
        <v>0.07879609383502673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Screens'!P58,0)</f>
        <v>12965953</v>
      </c>
      <c r="E63" s="10">
        <f>ROUND(+'Aggregate Screens'!AN58,0)</f>
        <v>3063</v>
      </c>
      <c r="F63" s="11">
        <f t="shared" si="0"/>
        <v>4233.09</v>
      </c>
      <c r="G63" s="10">
        <f>ROUND(+'Aggregate Screens'!P163,0)</f>
        <v>13737019</v>
      </c>
      <c r="H63" s="10">
        <f>ROUND(+'Aggregate Screens'!AN163,0)</f>
        <v>3023</v>
      </c>
      <c r="I63" s="11">
        <f t="shared" si="1"/>
        <v>4544.17</v>
      </c>
      <c r="K63" s="12">
        <f t="shared" si="2"/>
        <v>0.07348768866241917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Screens'!P59,0)</f>
        <v>7005542</v>
      </c>
      <c r="E64" s="10">
        <f>ROUND(+'Aggregate Screens'!AN59,0)</f>
        <v>897</v>
      </c>
      <c r="F64" s="11">
        <f t="shared" si="0"/>
        <v>7809.97</v>
      </c>
      <c r="G64" s="10">
        <f>ROUND(+'Aggregate Screens'!P164,0)</f>
        <v>7395671</v>
      </c>
      <c r="H64" s="10">
        <f>ROUND(+'Aggregate Screens'!AN164,0)</f>
        <v>937</v>
      </c>
      <c r="I64" s="11">
        <f t="shared" si="1"/>
        <v>7892.93</v>
      </c>
      <c r="K64" s="12">
        <f t="shared" si="2"/>
        <v>0.010622319932086732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Screens'!P60,0)</f>
        <v>6228860</v>
      </c>
      <c r="E65" s="10">
        <f>ROUND(+'Aggregate Screens'!AN60,0)</f>
        <v>1330</v>
      </c>
      <c r="F65" s="11">
        <f t="shared" si="0"/>
        <v>4683.35</v>
      </c>
      <c r="G65" s="10">
        <f>ROUND(+'Aggregate Screens'!P165,0)</f>
        <v>6777991</v>
      </c>
      <c r="H65" s="10">
        <f>ROUND(+'Aggregate Screens'!AN165,0)</f>
        <v>2219</v>
      </c>
      <c r="I65" s="11">
        <f t="shared" si="1"/>
        <v>3054.53</v>
      </c>
      <c r="K65" s="12">
        <f t="shared" si="2"/>
        <v>-0.3477895096458732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Screens'!P61,0)</f>
        <v>22938057</v>
      </c>
      <c r="E66" s="10">
        <f>ROUND(+'Aggregate Screens'!AN61,0)</f>
        <v>4449</v>
      </c>
      <c r="F66" s="11">
        <f t="shared" si="0"/>
        <v>5155.78</v>
      </c>
      <c r="G66" s="10">
        <f>ROUND(+'Aggregate Screens'!P166,0)</f>
        <v>25929806</v>
      </c>
      <c r="H66" s="10">
        <f>ROUND(+'Aggregate Screens'!AN166,0)</f>
        <v>4267</v>
      </c>
      <c r="I66" s="11">
        <f t="shared" si="1"/>
        <v>6076.82</v>
      </c>
      <c r="K66" s="12">
        <f t="shared" si="2"/>
        <v>0.17864222290322695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Screens'!P62,0)</f>
        <v>7850467</v>
      </c>
      <c r="E67" s="10">
        <f>ROUND(+'Aggregate Screens'!AN62,0)</f>
        <v>1717</v>
      </c>
      <c r="F67" s="11">
        <f t="shared" si="0"/>
        <v>4572.2</v>
      </c>
      <c r="G67" s="10">
        <f>ROUND(+'Aggregate Screens'!P167,0)</f>
        <v>8461060</v>
      </c>
      <c r="H67" s="10">
        <f>ROUND(+'Aggregate Screens'!AN167,0)</f>
        <v>1813</v>
      </c>
      <c r="I67" s="11">
        <f t="shared" si="1"/>
        <v>4666.88</v>
      </c>
      <c r="K67" s="12">
        <f t="shared" si="2"/>
        <v>0.020707755566248265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Screens'!P63,0)</f>
        <v>148148989</v>
      </c>
      <c r="E68" s="10">
        <f>ROUND(+'Aggregate Screens'!AN63,0)</f>
        <v>34477</v>
      </c>
      <c r="F68" s="11">
        <f t="shared" si="0"/>
        <v>4297.04</v>
      </c>
      <c r="G68" s="10">
        <f>ROUND(+'Aggregate Screens'!P168,0)</f>
        <v>153161691</v>
      </c>
      <c r="H68" s="10">
        <f>ROUND(+'Aggregate Screens'!AN168,0)</f>
        <v>34729</v>
      </c>
      <c r="I68" s="11">
        <f t="shared" si="1"/>
        <v>4410.2</v>
      </c>
      <c r="K68" s="12">
        <f t="shared" si="2"/>
        <v>0.026334406940591526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Screens'!P64,0)</f>
        <v>32962076</v>
      </c>
      <c r="E69" s="10">
        <f>ROUND(+'Aggregate Screens'!AN64,0)</f>
        <v>7230</v>
      </c>
      <c r="F69" s="11">
        <f t="shared" si="0"/>
        <v>4559.07</v>
      </c>
      <c r="G69" s="10">
        <f>ROUND(+'Aggregate Screens'!P169,0)</f>
        <v>34421900</v>
      </c>
      <c r="H69" s="10">
        <f>ROUND(+'Aggregate Screens'!AN169,0)</f>
        <v>6463</v>
      </c>
      <c r="I69" s="11">
        <f t="shared" si="1"/>
        <v>5325.99</v>
      </c>
      <c r="K69" s="12">
        <f t="shared" si="2"/>
        <v>0.16821851825043277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Screens'!P65,0)</f>
        <v>18549120</v>
      </c>
      <c r="E70" s="10">
        <f>ROUND(+'Aggregate Screens'!AN65,0)</f>
        <v>2799</v>
      </c>
      <c r="F70" s="11">
        <f t="shared" si="0"/>
        <v>6627.05</v>
      </c>
      <c r="G70" s="10">
        <f>ROUND(+'Aggregate Screens'!P170,0)</f>
        <v>19441692</v>
      </c>
      <c r="H70" s="10">
        <f>ROUND(+'Aggregate Screens'!AN170,0)</f>
        <v>2947</v>
      </c>
      <c r="I70" s="11">
        <f t="shared" si="1"/>
        <v>6597.11</v>
      </c>
      <c r="K70" s="12">
        <f t="shared" si="2"/>
        <v>-0.004517847307625611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Screens'!P66,0)</f>
        <v>4734470</v>
      </c>
      <c r="E71" s="10">
        <f>ROUND(+'Aggregate Screens'!AN66,0)</f>
        <v>1358</v>
      </c>
      <c r="F71" s="11">
        <f t="shared" si="0"/>
        <v>3486.35</v>
      </c>
      <c r="G71" s="10">
        <f>ROUND(+'Aggregate Screens'!P171,0)</f>
        <v>5327766</v>
      </c>
      <c r="H71" s="10">
        <f>ROUND(+'Aggregate Screens'!AN171,0)</f>
        <v>614</v>
      </c>
      <c r="I71" s="11">
        <f t="shared" si="1"/>
        <v>8677.14</v>
      </c>
      <c r="K71" s="12">
        <f t="shared" si="2"/>
        <v>1.488889526295409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Screens'!P67,0)</f>
        <v>125217002</v>
      </c>
      <c r="E72" s="10">
        <f>ROUND(+'Aggregate Screens'!AN67,0)</f>
        <v>33572</v>
      </c>
      <c r="F72" s="11">
        <f t="shared" si="0"/>
        <v>3729.8</v>
      </c>
      <c r="G72" s="10">
        <f>ROUND(+'Aggregate Screens'!P172,0)</f>
        <v>132896242</v>
      </c>
      <c r="H72" s="10">
        <f>ROUND(+'Aggregate Screens'!AN172,0)</f>
        <v>34768</v>
      </c>
      <c r="I72" s="11">
        <f t="shared" si="1"/>
        <v>3822.37</v>
      </c>
      <c r="K72" s="12">
        <f t="shared" si="2"/>
        <v>0.02481902514880141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Screens'!P68,0)</f>
        <v>78313414</v>
      </c>
      <c r="E73" s="10">
        <f>ROUND(+'Aggregate Screens'!AN68,0)</f>
        <v>27113</v>
      </c>
      <c r="F73" s="11">
        <f t="shared" si="0"/>
        <v>2888.41</v>
      </c>
      <c r="G73" s="10">
        <f>ROUND(+'Aggregate Screens'!P173,0)</f>
        <v>91744381</v>
      </c>
      <c r="H73" s="10">
        <f>ROUND(+'Aggregate Screens'!AN173,0)</f>
        <v>28692</v>
      </c>
      <c r="I73" s="11">
        <f t="shared" si="1"/>
        <v>3197.56</v>
      </c>
      <c r="K73" s="12">
        <f t="shared" si="2"/>
        <v>0.10703120401882016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Screens'!P69,0)</f>
        <v>234532082</v>
      </c>
      <c r="E74" s="10">
        <f>ROUND(+'Aggregate Screens'!AN69,0)</f>
        <v>59724</v>
      </c>
      <c r="F74" s="11">
        <f t="shared" si="0"/>
        <v>3926.93</v>
      </c>
      <c r="G74" s="10">
        <f>ROUND(+'Aggregate Screens'!P174,0)</f>
        <v>250096642</v>
      </c>
      <c r="H74" s="10">
        <f>ROUND(+'Aggregate Screens'!AN174,0)</f>
        <v>64334</v>
      </c>
      <c r="I74" s="11">
        <f t="shared" si="1"/>
        <v>3887.47</v>
      </c>
      <c r="K74" s="12">
        <f t="shared" si="2"/>
        <v>-0.010048562108313619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Screens'!P70,0)</f>
        <v>173868811</v>
      </c>
      <c r="E75" s="10">
        <f>ROUND(+'Aggregate Screens'!AN70,0)</f>
        <v>31048</v>
      </c>
      <c r="F75" s="11">
        <f aca="true" t="shared" si="3" ref="F75:F106">IF(D75=0,"",IF(E75=0,"",ROUND(D75/E75,2)))</f>
        <v>5600</v>
      </c>
      <c r="G75" s="10">
        <f>ROUND(+'Aggregate Screens'!P175,0)</f>
        <v>187352664</v>
      </c>
      <c r="H75" s="10">
        <f>ROUND(+'Aggregate Screens'!AN175,0)</f>
        <v>31549</v>
      </c>
      <c r="I75" s="11">
        <f aca="true" t="shared" si="4" ref="I75:I106">IF(G75=0,"",IF(H75=0,"",ROUND(G75/H75,2)))</f>
        <v>5938.47</v>
      </c>
      <c r="K75" s="12">
        <f aca="true" t="shared" si="5" ref="K75:K106">IF(D75=0,"",IF(E75=0,"",IF(G75=0,"",IF(H75=0,"",+I75/F75-1))))</f>
        <v>0.06044107142857147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Screens'!P71,0)</f>
        <v>8431351</v>
      </c>
      <c r="E76" s="10">
        <f>ROUND(+'Aggregate Screens'!AN71,0)</f>
        <v>1459</v>
      </c>
      <c r="F76" s="11">
        <f t="shared" si="3"/>
        <v>5778.86</v>
      </c>
      <c r="G76" s="10">
        <f>ROUND(+'Aggregate Screens'!P176,0)</f>
        <v>9914198</v>
      </c>
      <c r="H76" s="10">
        <f>ROUND(+'Aggregate Screens'!AN176,0)</f>
        <v>1701</v>
      </c>
      <c r="I76" s="11">
        <f t="shared" si="4"/>
        <v>5828.45</v>
      </c>
      <c r="K76" s="12">
        <f t="shared" si="5"/>
        <v>0.008581277276140886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Screens'!P72,0)</f>
        <v>4488174</v>
      </c>
      <c r="E77" s="10">
        <f>ROUND(+'Aggregate Screens'!AN72,0)</f>
        <v>560</v>
      </c>
      <c r="F77" s="11">
        <f t="shared" si="3"/>
        <v>8014.6</v>
      </c>
      <c r="G77" s="10">
        <f>ROUND(+'Aggregate Screens'!P177,0)</f>
        <v>4681388</v>
      </c>
      <c r="H77" s="10">
        <f>ROUND(+'Aggregate Screens'!AN177,0)</f>
        <v>595</v>
      </c>
      <c r="I77" s="11">
        <f t="shared" si="4"/>
        <v>7867.88</v>
      </c>
      <c r="K77" s="12">
        <f t="shared" si="5"/>
        <v>-0.018306590472387918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Screens'!P73,0)</f>
        <v>76134361</v>
      </c>
      <c r="E78" s="10">
        <f>ROUND(+'Aggregate Screens'!AN73,0)</f>
        <v>18831</v>
      </c>
      <c r="F78" s="11">
        <f t="shared" si="3"/>
        <v>4043.03</v>
      </c>
      <c r="G78" s="10">
        <f>ROUND(+'Aggregate Screens'!P178,0)</f>
        <v>81057572</v>
      </c>
      <c r="H78" s="10">
        <f>ROUND(+'Aggregate Screens'!AN178,0)</f>
        <v>17915</v>
      </c>
      <c r="I78" s="11">
        <f t="shared" si="4"/>
        <v>4524.56</v>
      </c>
      <c r="K78" s="12">
        <f t="shared" si="5"/>
        <v>0.11910126810832478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Screens'!P74,0)</f>
        <v>12616172</v>
      </c>
      <c r="E79" s="10">
        <f>ROUND(+'Aggregate Screens'!AN74,0)</f>
        <v>1590</v>
      </c>
      <c r="F79" s="11">
        <f t="shared" si="3"/>
        <v>7934.7</v>
      </c>
      <c r="G79" s="10">
        <f>ROUND(+'Aggregate Screens'!P179,0)</f>
        <v>0</v>
      </c>
      <c r="H79" s="10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Screens'!P75,0)</f>
        <v>176774322</v>
      </c>
      <c r="E80" s="10">
        <f>ROUND(+'Aggregate Screens'!AN75,0)</f>
        <v>44834</v>
      </c>
      <c r="F80" s="11">
        <f t="shared" si="3"/>
        <v>3942.86</v>
      </c>
      <c r="G80" s="10">
        <f>ROUND(+'Aggregate Screens'!P180,0)</f>
        <v>191047169</v>
      </c>
      <c r="H80" s="10">
        <f>ROUND(+'Aggregate Screens'!AN180,0)</f>
        <v>49418</v>
      </c>
      <c r="I80" s="11">
        <f t="shared" si="4"/>
        <v>3865.94</v>
      </c>
      <c r="K80" s="12">
        <f t="shared" si="5"/>
        <v>-0.019508681515448156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Screens'!P76,0)</f>
        <v>17799954</v>
      </c>
      <c r="E81" s="10">
        <f>ROUND(+'Aggregate Screens'!AN76,0)</f>
        <v>3616</v>
      </c>
      <c r="F81" s="11">
        <f t="shared" si="3"/>
        <v>4922.55</v>
      </c>
      <c r="G81" s="10">
        <f>ROUND(+'Aggregate Screens'!P181,0)</f>
        <v>19090269</v>
      </c>
      <c r="H81" s="10">
        <f>ROUND(+'Aggregate Screens'!AN181,0)</f>
        <v>3480</v>
      </c>
      <c r="I81" s="11">
        <f t="shared" si="4"/>
        <v>5485.71</v>
      </c>
      <c r="K81" s="12">
        <f t="shared" si="5"/>
        <v>0.11440411981594911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Screens'!P77,0)</f>
        <v>8663554</v>
      </c>
      <c r="E82" s="10">
        <f>ROUND(+'Aggregate Screens'!AN77,0)</f>
        <v>1442</v>
      </c>
      <c r="F82" s="11">
        <f t="shared" si="3"/>
        <v>6008.01</v>
      </c>
      <c r="G82" s="10">
        <f>ROUND(+'Aggregate Screens'!P182,0)</f>
        <v>9036017</v>
      </c>
      <c r="H82" s="10">
        <f>ROUND(+'Aggregate Screens'!AN182,0)</f>
        <v>1566</v>
      </c>
      <c r="I82" s="11">
        <f t="shared" si="4"/>
        <v>5770.13</v>
      </c>
      <c r="K82" s="12">
        <f t="shared" si="5"/>
        <v>-0.0395938089317428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Screens'!P78,0)</f>
        <v>64495562</v>
      </c>
      <c r="E83" s="10">
        <f>ROUND(+'Aggregate Screens'!AN78,0)</f>
        <v>9049</v>
      </c>
      <c r="F83" s="11">
        <f t="shared" si="3"/>
        <v>7127.37</v>
      </c>
      <c r="G83" s="10">
        <f>ROUND(+'Aggregate Screens'!P183,0)</f>
        <v>70812357</v>
      </c>
      <c r="H83" s="10">
        <f>ROUND(+'Aggregate Screens'!AN183,0)</f>
        <v>8663</v>
      </c>
      <c r="I83" s="11">
        <f t="shared" si="4"/>
        <v>8174.11</v>
      </c>
      <c r="K83" s="12">
        <f t="shared" si="5"/>
        <v>0.1468620262453051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Screens'!P79,0)</f>
        <v>228301211</v>
      </c>
      <c r="E84" s="10">
        <f>ROUND(+'Aggregate Screens'!AN79,0)</f>
        <v>44461</v>
      </c>
      <c r="F84" s="11">
        <f t="shared" si="3"/>
        <v>5134.86</v>
      </c>
      <c r="G84" s="10">
        <f>ROUND(+'Aggregate Screens'!P184,0)</f>
        <v>240946207</v>
      </c>
      <c r="H84" s="10">
        <f>ROUND(+'Aggregate Screens'!AN184,0)</f>
        <v>43169</v>
      </c>
      <c r="I84" s="11">
        <f t="shared" si="4"/>
        <v>5581.46</v>
      </c>
      <c r="K84" s="12">
        <f t="shared" si="5"/>
        <v>0.08697413366674067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Screens'!P80,0)</f>
        <v>533851</v>
      </c>
      <c r="E85" s="10">
        <f>ROUND(+'Aggregate Screens'!AN80,0)</f>
        <v>77</v>
      </c>
      <c r="F85" s="11">
        <f t="shared" si="3"/>
        <v>6933.13</v>
      </c>
      <c r="G85" s="10">
        <f>ROUND(+'Aggregate Screens'!P185,0)</f>
        <v>0</v>
      </c>
      <c r="H85" s="10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Screens'!P81,0)</f>
        <v>19590665</v>
      </c>
      <c r="E86" s="10">
        <f>ROUND(+'Aggregate Screens'!AN81,0)</f>
        <v>6682</v>
      </c>
      <c r="F86" s="11">
        <f t="shared" si="3"/>
        <v>2931.86</v>
      </c>
      <c r="G86" s="10">
        <f>ROUND(+'Aggregate Screens'!P186,0)</f>
        <v>32579400</v>
      </c>
      <c r="H86" s="10">
        <f>ROUND(+'Aggregate Screens'!AN186,0)</f>
        <v>9834</v>
      </c>
      <c r="I86" s="11">
        <f t="shared" si="4"/>
        <v>3312.93</v>
      </c>
      <c r="K86" s="12">
        <f t="shared" si="5"/>
        <v>0.12997551042682787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Screens'!P82,0)</f>
        <v>42251590</v>
      </c>
      <c r="E87" s="10">
        <f>ROUND(+'Aggregate Screens'!AN82,0)</f>
        <v>13816</v>
      </c>
      <c r="F87" s="11">
        <f t="shared" si="3"/>
        <v>3058.16</v>
      </c>
      <c r="G87" s="10">
        <f>ROUND(+'Aggregate Screens'!P187,0)</f>
        <v>44764509</v>
      </c>
      <c r="H87" s="10">
        <f>ROUND(+'Aggregate Screens'!AN187,0)</f>
        <v>12971</v>
      </c>
      <c r="I87" s="11">
        <f t="shared" si="4"/>
        <v>3451.12</v>
      </c>
      <c r="K87" s="12">
        <f t="shared" si="5"/>
        <v>0.12849556596123168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Screens'!P83,0)</f>
        <v>2971063</v>
      </c>
      <c r="E88" s="10">
        <f>ROUND(+'Aggregate Screens'!AN83,0)</f>
        <v>1135</v>
      </c>
      <c r="F88" s="11">
        <f t="shared" si="3"/>
        <v>2617.68</v>
      </c>
      <c r="G88" s="10">
        <f>ROUND(+'Aggregate Screens'!P188,0)</f>
        <v>3633039</v>
      </c>
      <c r="H88" s="10">
        <f>ROUND(+'Aggregate Screens'!AN188,0)</f>
        <v>669</v>
      </c>
      <c r="I88" s="11">
        <f t="shared" si="4"/>
        <v>5430.55</v>
      </c>
      <c r="K88" s="12">
        <f t="shared" si="5"/>
        <v>1.0745660279331317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Screens'!P84,0)</f>
        <v>44904988</v>
      </c>
      <c r="E89" s="10">
        <f>ROUND(+'Aggregate Screens'!AN84,0)</f>
        <v>11160</v>
      </c>
      <c r="F89" s="11">
        <f t="shared" si="3"/>
        <v>4023.74</v>
      </c>
      <c r="G89" s="10">
        <f>ROUND(+'Aggregate Screens'!P189,0)</f>
        <v>38552617</v>
      </c>
      <c r="H89" s="10">
        <f>ROUND(+'Aggregate Screens'!AN189,0)</f>
        <v>10112</v>
      </c>
      <c r="I89" s="11">
        <f t="shared" si="4"/>
        <v>3812.56</v>
      </c>
      <c r="K89" s="12">
        <f t="shared" si="5"/>
        <v>-0.05248351036597787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Screens'!P85,0)</f>
        <v>12789025</v>
      </c>
      <c r="E90" s="10">
        <f>ROUND(+'Aggregate Screens'!AN85,0)</f>
        <v>3267</v>
      </c>
      <c r="F90" s="11">
        <f t="shared" si="3"/>
        <v>3914.61</v>
      </c>
      <c r="G90" s="10">
        <f>ROUND(+'Aggregate Screens'!P190,0)</f>
        <v>13418824</v>
      </c>
      <c r="H90" s="10">
        <f>ROUND(+'Aggregate Screens'!AN190,0)</f>
        <v>3245</v>
      </c>
      <c r="I90" s="11">
        <f t="shared" si="4"/>
        <v>4135.23</v>
      </c>
      <c r="K90" s="12">
        <f t="shared" si="5"/>
        <v>0.05635810463877622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Screens'!P86,0)</f>
        <v>8630874</v>
      </c>
      <c r="E91" s="10">
        <f>ROUND(+'Aggregate Screens'!AN86,0)</f>
        <v>1530</v>
      </c>
      <c r="F91" s="11">
        <f t="shared" si="3"/>
        <v>5641.09</v>
      </c>
      <c r="G91" s="10">
        <f>ROUND(+'Aggregate Screens'!P191,0)</f>
        <v>9053931</v>
      </c>
      <c r="H91" s="10">
        <f>ROUND(+'Aggregate Screens'!AN191,0)</f>
        <v>1130</v>
      </c>
      <c r="I91" s="11">
        <f t="shared" si="4"/>
        <v>8012.33</v>
      </c>
      <c r="K91" s="12">
        <f t="shared" si="5"/>
        <v>0.4203513859910053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Screens'!P87,0)</f>
        <v>9445384</v>
      </c>
      <c r="E92" s="10">
        <f>ROUND(+'Aggregate Screens'!AN87,0)</f>
        <v>1252</v>
      </c>
      <c r="F92" s="11">
        <f t="shared" si="3"/>
        <v>7544.24</v>
      </c>
      <c r="G92" s="10">
        <f>ROUND(+'Aggregate Screens'!P192,0)</f>
        <v>11464889</v>
      </c>
      <c r="H92" s="10">
        <f>ROUND(+'Aggregate Screens'!AN192,0)</f>
        <v>505</v>
      </c>
      <c r="I92" s="11">
        <f t="shared" si="4"/>
        <v>22702.75</v>
      </c>
      <c r="K92" s="12">
        <f t="shared" si="5"/>
        <v>2.009282578496973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Screens'!P88,0)</f>
        <v>25146718</v>
      </c>
      <c r="E93" s="10">
        <f>ROUND(+'Aggregate Screens'!AN88,0)</f>
        <v>7450</v>
      </c>
      <c r="F93" s="11">
        <f t="shared" si="3"/>
        <v>3375.4</v>
      </c>
      <c r="G93" s="10">
        <f>ROUND(+'Aggregate Screens'!P193,0)</f>
        <v>27522392</v>
      </c>
      <c r="H93" s="10">
        <f>ROUND(+'Aggregate Screens'!AN193,0)</f>
        <v>8572</v>
      </c>
      <c r="I93" s="11">
        <f t="shared" si="4"/>
        <v>3210.73</v>
      </c>
      <c r="K93" s="12">
        <f t="shared" si="5"/>
        <v>-0.04878532914617528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Screens'!P89,0)</f>
        <v>17038762</v>
      </c>
      <c r="E94" s="10">
        <f>ROUND(+'Aggregate Screens'!AN89,0)</f>
        <v>3954</v>
      </c>
      <c r="F94" s="11">
        <f t="shared" si="3"/>
        <v>4309.25</v>
      </c>
      <c r="G94" s="10">
        <f>ROUND(+'Aggregate Screens'!P194,0)</f>
        <v>18954699</v>
      </c>
      <c r="H94" s="10">
        <f>ROUND(+'Aggregate Screens'!AN194,0)</f>
        <v>4341</v>
      </c>
      <c r="I94" s="11">
        <f t="shared" si="4"/>
        <v>4366.44</v>
      </c>
      <c r="K94" s="12">
        <f t="shared" si="5"/>
        <v>0.013271450948540764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Screens'!P90,0)</f>
        <v>10219338</v>
      </c>
      <c r="E95" s="10">
        <f>ROUND(+'Aggregate Screens'!AN90,0)</f>
        <v>3331</v>
      </c>
      <c r="F95" s="11">
        <f t="shared" si="3"/>
        <v>3067.95</v>
      </c>
      <c r="G95" s="10">
        <f>ROUND(+'Aggregate Screens'!P195,0)</f>
        <v>10528855</v>
      </c>
      <c r="H95" s="10">
        <f>ROUND(+'Aggregate Screens'!AN195,0)</f>
        <v>3487</v>
      </c>
      <c r="I95" s="11">
        <f t="shared" si="4"/>
        <v>3019.46</v>
      </c>
      <c r="K95" s="12">
        <f t="shared" si="5"/>
        <v>-0.01580534232956854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Screens'!P91,0)</f>
        <v>60008514</v>
      </c>
      <c r="E96" s="10">
        <f>ROUND(+'Aggregate Screens'!AN91,0)</f>
        <v>15555</v>
      </c>
      <c r="F96" s="11">
        <f t="shared" si="3"/>
        <v>3857.83</v>
      </c>
      <c r="G96" s="10">
        <f>ROUND(+'Aggregate Screens'!P196,0)</f>
        <v>68276597</v>
      </c>
      <c r="H96" s="10">
        <f>ROUND(+'Aggregate Screens'!AN196,0)</f>
        <v>16257</v>
      </c>
      <c r="I96" s="11">
        <f t="shared" si="4"/>
        <v>4199.83</v>
      </c>
      <c r="K96" s="12">
        <f t="shared" si="5"/>
        <v>0.0886508736776892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Screens'!P92,0)</f>
        <v>8453479</v>
      </c>
      <c r="E97" s="10">
        <f>ROUND(+'Aggregate Screens'!AN92,0)</f>
        <v>776</v>
      </c>
      <c r="F97" s="11">
        <f t="shared" si="3"/>
        <v>10893.66</v>
      </c>
      <c r="G97" s="10">
        <f>ROUND(+'Aggregate Screens'!P197,0)</f>
        <v>8749120</v>
      </c>
      <c r="H97" s="10">
        <f>ROUND(+'Aggregate Screens'!AN197,0)</f>
        <v>897</v>
      </c>
      <c r="I97" s="11">
        <f t="shared" si="4"/>
        <v>9753.76</v>
      </c>
      <c r="K97" s="12">
        <f t="shared" si="5"/>
        <v>-0.10463884497955689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Screens'!P93,0)</f>
        <v>43462484</v>
      </c>
      <c r="E98" s="10">
        <f>ROUND(+'Aggregate Screens'!AN93,0)</f>
        <v>12695</v>
      </c>
      <c r="F98" s="11">
        <f t="shared" si="3"/>
        <v>3423.59</v>
      </c>
      <c r="G98" s="10">
        <f>ROUND(+'Aggregate Screens'!P198,0)</f>
        <v>48679844</v>
      </c>
      <c r="H98" s="10">
        <f>ROUND(+'Aggregate Screens'!AN198,0)</f>
        <v>12672</v>
      </c>
      <c r="I98" s="11">
        <f t="shared" si="4"/>
        <v>3841.53</v>
      </c>
      <c r="K98" s="12">
        <f t="shared" si="5"/>
        <v>0.12207653369708416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Screens'!P94,0)</f>
        <v>26848346</v>
      </c>
      <c r="E99" s="10">
        <f>ROUND(+'Aggregate Screens'!AN94,0)</f>
        <v>7232</v>
      </c>
      <c r="F99" s="11">
        <f t="shared" si="3"/>
        <v>3712.44</v>
      </c>
      <c r="G99" s="10">
        <f>ROUND(+'Aggregate Screens'!P199,0)</f>
        <v>29089498</v>
      </c>
      <c r="H99" s="10">
        <f>ROUND(+'Aggregate Screens'!AN199,0)</f>
        <v>9260</v>
      </c>
      <c r="I99" s="11">
        <f t="shared" si="4"/>
        <v>3141.41</v>
      </c>
      <c r="K99" s="12">
        <f t="shared" si="5"/>
        <v>-0.1538152805163182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Screens'!P95,0)</f>
        <v>17328203</v>
      </c>
      <c r="E100" s="10">
        <f>ROUND(+'Aggregate Screens'!AN95,0)</f>
        <v>4763</v>
      </c>
      <c r="F100" s="11">
        <f t="shared" si="3"/>
        <v>3638.09</v>
      </c>
      <c r="G100" s="10">
        <f>ROUND(+'Aggregate Screens'!P200,0)</f>
        <v>18427896</v>
      </c>
      <c r="H100" s="10">
        <f>ROUND(+'Aggregate Screens'!AN200,0)</f>
        <v>5095</v>
      </c>
      <c r="I100" s="11">
        <f t="shared" si="4"/>
        <v>3616.86</v>
      </c>
      <c r="K100" s="12">
        <f t="shared" si="5"/>
        <v>-0.005835479606057015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Screens'!P96,0)</f>
        <v>53575626</v>
      </c>
      <c r="E101" s="10">
        <f>ROUND(+'Aggregate Screens'!AN96,0)</f>
        <v>16033</v>
      </c>
      <c r="F101" s="11">
        <f t="shared" si="3"/>
        <v>3341.58</v>
      </c>
      <c r="G101" s="10">
        <f>ROUND(+'Aggregate Screens'!P201,0)</f>
        <v>55582088</v>
      </c>
      <c r="H101" s="10">
        <f>ROUND(+'Aggregate Screens'!AN201,0)</f>
        <v>15909</v>
      </c>
      <c r="I101" s="11">
        <f t="shared" si="4"/>
        <v>3493.75</v>
      </c>
      <c r="K101" s="12">
        <f t="shared" si="5"/>
        <v>0.04553833815141339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Screens'!P97,0)</f>
        <v>53961574</v>
      </c>
      <c r="E102" s="10">
        <f>ROUND(+'Aggregate Screens'!AN97,0)</f>
        <v>13830</v>
      </c>
      <c r="F102" s="11">
        <f t="shared" si="3"/>
        <v>3901.78</v>
      </c>
      <c r="G102" s="10">
        <f>ROUND(+'Aggregate Screens'!P202,0)</f>
        <v>64851412</v>
      </c>
      <c r="H102" s="10">
        <f>ROUND(+'Aggregate Screens'!AN202,0)</f>
        <v>15387</v>
      </c>
      <c r="I102" s="11">
        <f t="shared" si="4"/>
        <v>4214.69</v>
      </c>
      <c r="K102" s="12">
        <f t="shared" si="5"/>
        <v>0.08019673072290057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Screens'!P98,0)</f>
        <v>0</v>
      </c>
      <c r="E103" s="10">
        <f>ROUND(+'Aggregate Screens'!AN98,0)</f>
        <v>0</v>
      </c>
      <c r="F103" s="11">
        <f t="shared" si="3"/>
      </c>
      <c r="G103" s="10">
        <f>ROUND(+'Aggregate Screens'!P203,0)</f>
        <v>16498649</v>
      </c>
      <c r="H103" s="10">
        <f>ROUND(+'Aggregate Screens'!AN203,0)</f>
        <v>1638</v>
      </c>
      <c r="I103" s="11">
        <f t="shared" si="4"/>
        <v>10072.44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Screens'!P99,0)</f>
        <v>10310285</v>
      </c>
      <c r="E104" s="10">
        <f>ROUND(+'Aggregate Screens'!AN99,0)</f>
        <v>2105</v>
      </c>
      <c r="F104" s="11">
        <f t="shared" si="3"/>
        <v>4898</v>
      </c>
      <c r="G104" s="10">
        <f>ROUND(+'Aggregate Screens'!P204,0)</f>
        <v>10772875</v>
      </c>
      <c r="H104" s="10">
        <f>ROUND(+'Aggregate Screens'!AN204,0)</f>
        <v>2056</v>
      </c>
      <c r="I104" s="11">
        <f t="shared" si="4"/>
        <v>5239.73</v>
      </c>
      <c r="K104" s="12">
        <f t="shared" si="5"/>
        <v>0.06976929358922002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Screens'!P100,0)</f>
        <v>8256710</v>
      </c>
      <c r="E105" s="10">
        <f>ROUND(+'Aggregate Screens'!AN100,0)</f>
        <v>981</v>
      </c>
      <c r="F105" s="11">
        <f t="shared" si="3"/>
        <v>8416.63</v>
      </c>
      <c r="G105" s="10">
        <f>ROUND(+'Aggregate Screens'!P205,0)</f>
        <v>8522167</v>
      </c>
      <c r="H105" s="10">
        <f>ROUND(+'Aggregate Screens'!AN205,0)</f>
        <v>926</v>
      </c>
      <c r="I105" s="11">
        <f t="shared" si="4"/>
        <v>9203.2</v>
      </c>
      <c r="K105" s="12">
        <f t="shared" si="5"/>
        <v>0.09345426851364524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Screens'!P101,0)</f>
        <v>4293511</v>
      </c>
      <c r="E106" s="10">
        <f>ROUND(+'Aggregate Screens'!AN101,0)</f>
        <v>567</v>
      </c>
      <c r="F106" s="11">
        <f t="shared" si="3"/>
        <v>7572.33</v>
      </c>
      <c r="G106" s="10">
        <f>ROUND(+'Aggregate Screens'!P206,0)</f>
        <v>4590506</v>
      </c>
      <c r="H106" s="10">
        <f>ROUND(+'Aggregate Screens'!AN206,0)</f>
        <v>547</v>
      </c>
      <c r="I106" s="11">
        <f t="shared" si="4"/>
        <v>8392.15</v>
      </c>
      <c r="K106" s="12">
        <f t="shared" si="5"/>
        <v>0.10826522351772838</v>
      </c>
    </row>
    <row r="107" spans="4:11" ht="12">
      <c r="D107" s="10"/>
      <c r="E107" s="10"/>
      <c r="F107" s="11"/>
      <c r="G107" s="10"/>
      <c r="H107" s="10"/>
      <c r="I107" s="11"/>
      <c r="K107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5">
      <selection activeCell="B106" sqref="B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875" style="0" customWidth="1"/>
    <col min="5" max="5" width="7.125" style="0" customWidth="1"/>
    <col min="6" max="6" width="9.875" style="0" bestFit="1" customWidth="1"/>
    <col min="7" max="7" width="11.875" style="0" customWidth="1"/>
    <col min="8" max="8" width="7.125" style="0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32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18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63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33</v>
      </c>
      <c r="F8" s="14" t="s">
        <v>182</v>
      </c>
      <c r="G8" s="2" t="s">
        <v>33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34</v>
      </c>
      <c r="E9" s="2" t="s">
        <v>3</v>
      </c>
      <c r="F9" s="2" t="s">
        <v>3</v>
      </c>
      <c r="G9" s="2" t="s">
        <v>34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Screens'!Q5,0)</f>
        <v>101230578</v>
      </c>
      <c r="E10" s="10">
        <f>ROUND(+'Aggregate Screens'!AN5,0)</f>
        <v>64206</v>
      </c>
      <c r="F10" s="11">
        <f>IF(D10=0,"",IF(E10=0,"",ROUND(D10/E10,2)))</f>
        <v>1576.65</v>
      </c>
      <c r="G10" s="10">
        <f>ROUND(+'Aggregate Screens'!Q110,0)</f>
        <v>133828716</v>
      </c>
      <c r="H10" s="10">
        <f>ROUND(+'Aggregate Screens'!AN110,0)</f>
        <v>65434</v>
      </c>
      <c r="I10" s="11">
        <f>IF(G10=0,"",IF(H10=0,"",ROUND(G10/H10,2)))</f>
        <v>2045.25</v>
      </c>
      <c r="K10" s="12">
        <f>IF(D10=0,"",IF(E10=0,"",IF(G10=0,"",IF(H10=0,"",+I10/F10-1))))</f>
        <v>0.2972124441061743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Screens'!Q6,0)</f>
        <v>31295787</v>
      </c>
      <c r="E11" s="10">
        <f>ROUND(+'Aggregate Screens'!AN6,0)</f>
        <v>25431</v>
      </c>
      <c r="F11" s="11">
        <f aca="true" t="shared" si="0" ref="F11:F74">IF(D11=0,"",IF(E11=0,"",ROUND(D11/E11,2)))</f>
        <v>1230.62</v>
      </c>
      <c r="G11" s="10">
        <f>ROUND(+'Aggregate Screens'!Q111,0)</f>
        <v>41092322</v>
      </c>
      <c r="H11" s="10">
        <f>ROUND(+'Aggregate Screens'!AN111,0)</f>
        <v>27098</v>
      </c>
      <c r="I11" s="11">
        <f aca="true" t="shared" si="1" ref="I11:I74">IF(G11=0,"",IF(H11=0,"",ROUND(G11/H11,2)))</f>
        <v>1516.43</v>
      </c>
      <c r="K11" s="12">
        <f aca="true" t="shared" si="2" ref="K11:K74">IF(D11=0,"",IF(E11=0,"",IF(G11=0,"",IF(H11=0,"",+I11/F11-1))))</f>
        <v>0.23224878516520153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Screens'!Q7,0)</f>
        <v>1822627</v>
      </c>
      <c r="E12" s="10">
        <f>ROUND(+'Aggregate Screens'!AN7,0)</f>
        <v>1629</v>
      </c>
      <c r="F12" s="11">
        <f t="shared" si="0"/>
        <v>1118.86</v>
      </c>
      <c r="G12" s="10">
        <f>ROUND(+'Aggregate Screens'!Q112,0)</f>
        <v>2228776</v>
      </c>
      <c r="H12" s="10">
        <f>ROUND(+'Aggregate Screens'!AN112,0)</f>
        <v>1645</v>
      </c>
      <c r="I12" s="11">
        <f t="shared" si="1"/>
        <v>1354.88</v>
      </c>
      <c r="K12" s="12">
        <f t="shared" si="2"/>
        <v>0.21094685662191903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Screens'!Q8,0)</f>
        <v>74657022</v>
      </c>
      <c r="E13" s="10">
        <f>ROUND(+'Aggregate Screens'!AN8,0)</f>
        <v>76904</v>
      </c>
      <c r="F13" s="11">
        <f t="shared" si="0"/>
        <v>970.78</v>
      </c>
      <c r="G13" s="10">
        <f>ROUND(+'Aggregate Screens'!Q113,0)</f>
        <v>89427546</v>
      </c>
      <c r="H13" s="10">
        <f>ROUND(+'Aggregate Screens'!AN113,0)</f>
        <v>79237</v>
      </c>
      <c r="I13" s="11">
        <f t="shared" si="1"/>
        <v>1128.61</v>
      </c>
      <c r="K13" s="12">
        <f t="shared" si="2"/>
        <v>0.16258060528647067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Screens'!Q9,0)</f>
        <v>63564000</v>
      </c>
      <c r="E14" s="10">
        <f>ROUND(+'Aggregate Screens'!AN9,0)</f>
        <v>26512</v>
      </c>
      <c r="F14" s="11">
        <f t="shared" si="0"/>
        <v>2397.56</v>
      </c>
      <c r="G14" s="10">
        <f>ROUND(+'Aggregate Screens'!Q114,0)</f>
        <v>73370000</v>
      </c>
      <c r="H14" s="10">
        <f>ROUND(+'Aggregate Screens'!AN114,0)</f>
        <v>28361</v>
      </c>
      <c r="I14" s="11">
        <f t="shared" si="1"/>
        <v>2587</v>
      </c>
      <c r="K14" s="12">
        <f t="shared" si="2"/>
        <v>0.07901366389162323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Screens'!Q10,0)</f>
        <v>4255701</v>
      </c>
      <c r="E15" s="10">
        <f>ROUND(+'Aggregate Screens'!AN10,0)</f>
        <v>1208</v>
      </c>
      <c r="F15" s="11">
        <f t="shared" si="0"/>
        <v>3522.93</v>
      </c>
      <c r="G15" s="10">
        <f>ROUND(+'Aggregate Screens'!Q115,0)</f>
        <v>4548820</v>
      </c>
      <c r="H15" s="10">
        <f>ROUND(+'Aggregate Screens'!AN115,0)</f>
        <v>1122</v>
      </c>
      <c r="I15" s="11">
        <f t="shared" si="1"/>
        <v>4054.21</v>
      </c>
      <c r="K15" s="12">
        <f t="shared" si="2"/>
        <v>0.15080628908323468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Screens'!Q11,0)</f>
        <v>3227505</v>
      </c>
      <c r="E16" s="10">
        <f>ROUND(+'Aggregate Screens'!AN11,0)</f>
        <v>2926</v>
      </c>
      <c r="F16" s="11">
        <f t="shared" si="0"/>
        <v>1103.04</v>
      </c>
      <c r="G16" s="10">
        <f>ROUND(+'Aggregate Screens'!Q116,0)</f>
        <v>3035008</v>
      </c>
      <c r="H16" s="10">
        <f>ROUND(+'Aggregate Screens'!AN116,0)</f>
        <v>2664</v>
      </c>
      <c r="I16" s="11">
        <f t="shared" si="1"/>
        <v>1139.27</v>
      </c>
      <c r="K16" s="12">
        <f t="shared" si="2"/>
        <v>0.03284559036843637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Screens'!Q12,0)</f>
        <v>5651256</v>
      </c>
      <c r="E17" s="10">
        <f>ROUND(+'Aggregate Screens'!AN12,0)</f>
        <v>4975</v>
      </c>
      <c r="F17" s="11">
        <f t="shared" si="0"/>
        <v>1135.93</v>
      </c>
      <c r="G17" s="10">
        <f>ROUND(+'Aggregate Screens'!Q117,0)</f>
        <v>7096299</v>
      </c>
      <c r="H17" s="10">
        <f>ROUND(+'Aggregate Screens'!AN117,0)</f>
        <v>4807</v>
      </c>
      <c r="I17" s="11">
        <f t="shared" si="1"/>
        <v>1476.24</v>
      </c>
      <c r="K17" s="12">
        <f t="shared" si="2"/>
        <v>0.2995871224459252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Screens'!Q13,0)</f>
        <v>1666313</v>
      </c>
      <c r="E18" s="10">
        <f>ROUND(+'Aggregate Screens'!AN13,0)</f>
        <v>1506</v>
      </c>
      <c r="F18" s="11">
        <f t="shared" si="0"/>
        <v>1106.45</v>
      </c>
      <c r="G18" s="10">
        <f>ROUND(+'Aggregate Screens'!Q118,0)</f>
        <v>1823912</v>
      </c>
      <c r="H18" s="10">
        <f>ROUND(+'Aggregate Screens'!AN118,0)</f>
        <v>1454</v>
      </c>
      <c r="I18" s="11">
        <f t="shared" si="1"/>
        <v>1254.41</v>
      </c>
      <c r="K18" s="12">
        <f t="shared" si="2"/>
        <v>0.13372497627547575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Screens'!Q14,0)</f>
        <v>22374424</v>
      </c>
      <c r="E19" s="10">
        <f>ROUND(+'Aggregate Screens'!AN14,0)</f>
        <v>23290</v>
      </c>
      <c r="F19" s="11">
        <f t="shared" si="0"/>
        <v>960.69</v>
      </c>
      <c r="G19" s="10">
        <f>ROUND(+'Aggregate Screens'!Q119,0)</f>
        <v>23347287</v>
      </c>
      <c r="H19" s="10">
        <f>ROUND(+'Aggregate Screens'!AN119,0)</f>
        <v>24570</v>
      </c>
      <c r="I19" s="11">
        <f t="shared" si="1"/>
        <v>950.24</v>
      </c>
      <c r="K19" s="12">
        <f t="shared" si="2"/>
        <v>-0.010877598392821874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Screens'!Q15,0)</f>
        <v>79492000</v>
      </c>
      <c r="E20" s="10">
        <f>ROUND(+'Aggregate Screens'!AN15,0)</f>
        <v>43532</v>
      </c>
      <c r="F20" s="11">
        <f t="shared" si="0"/>
        <v>1826.06</v>
      </c>
      <c r="G20" s="10">
        <f>ROUND(+'Aggregate Screens'!Q120,0)</f>
        <v>80958000</v>
      </c>
      <c r="H20" s="10">
        <f>ROUND(+'Aggregate Screens'!AN120,0)</f>
        <v>43020</v>
      </c>
      <c r="I20" s="11">
        <f t="shared" si="1"/>
        <v>1881.87</v>
      </c>
      <c r="K20" s="12">
        <f t="shared" si="2"/>
        <v>0.030563070216750754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Screens'!Q16,0)</f>
        <v>45932696</v>
      </c>
      <c r="E21" s="10">
        <f>ROUND(+'Aggregate Screens'!AN16,0)</f>
        <v>46717</v>
      </c>
      <c r="F21" s="11">
        <f t="shared" si="0"/>
        <v>983.21</v>
      </c>
      <c r="G21" s="10">
        <f>ROUND(+'Aggregate Screens'!Q121,0)</f>
        <v>49857340</v>
      </c>
      <c r="H21" s="10">
        <f>ROUND(+'Aggregate Screens'!AN121,0)</f>
        <v>43072</v>
      </c>
      <c r="I21" s="11">
        <f t="shared" si="1"/>
        <v>1157.53</v>
      </c>
      <c r="K21" s="12">
        <f t="shared" si="2"/>
        <v>0.17729681349864213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Screens'!Q17,0)</f>
        <v>2407678</v>
      </c>
      <c r="E22" s="10">
        <f>ROUND(+'Aggregate Screens'!AN17,0)</f>
        <v>3584</v>
      </c>
      <c r="F22" s="11">
        <f t="shared" si="0"/>
        <v>671.79</v>
      </c>
      <c r="G22" s="10">
        <f>ROUND(+'Aggregate Screens'!Q122,0)</f>
        <v>2943627</v>
      </c>
      <c r="H22" s="10">
        <f>ROUND(+'Aggregate Screens'!AN122,0)</f>
        <v>3826</v>
      </c>
      <c r="I22" s="11">
        <f t="shared" si="1"/>
        <v>769.37</v>
      </c>
      <c r="K22" s="12">
        <f t="shared" si="2"/>
        <v>0.14525372512243417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Screens'!Q18,0)</f>
        <v>14306538</v>
      </c>
      <c r="E23" s="10">
        <f>ROUND(+'Aggregate Screens'!AN18,0)</f>
        <v>18891</v>
      </c>
      <c r="F23" s="11">
        <f t="shared" si="0"/>
        <v>757.32</v>
      </c>
      <c r="G23" s="10">
        <f>ROUND(+'Aggregate Screens'!Q123,0)</f>
        <v>20537148</v>
      </c>
      <c r="H23" s="10">
        <f>ROUND(+'Aggregate Screens'!AN123,0)</f>
        <v>24058</v>
      </c>
      <c r="I23" s="11">
        <f t="shared" si="1"/>
        <v>853.65</v>
      </c>
      <c r="K23" s="12">
        <f t="shared" si="2"/>
        <v>0.1271985422278561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Screens'!Q19,0)</f>
        <v>14784991</v>
      </c>
      <c r="E24" s="10">
        <f>ROUND(+'Aggregate Screens'!AN19,0)</f>
        <v>13147</v>
      </c>
      <c r="F24" s="11">
        <f t="shared" si="0"/>
        <v>1124.59</v>
      </c>
      <c r="G24" s="10">
        <f>ROUND(+'Aggregate Screens'!Q124,0)</f>
        <v>15699244</v>
      </c>
      <c r="H24" s="10">
        <f>ROUND(+'Aggregate Screens'!AN124,0)</f>
        <v>13521</v>
      </c>
      <c r="I24" s="11">
        <f t="shared" si="1"/>
        <v>1161.1</v>
      </c>
      <c r="K24" s="12">
        <f t="shared" si="2"/>
        <v>0.032465165082385505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Screens'!Q20,0)</f>
        <v>10270903</v>
      </c>
      <c r="E25" s="10">
        <f>ROUND(+'Aggregate Screens'!AN20,0)</f>
        <v>11240</v>
      </c>
      <c r="F25" s="11">
        <f t="shared" si="0"/>
        <v>913.78</v>
      </c>
      <c r="G25" s="10">
        <f>ROUND(+'Aggregate Screens'!Q125,0)</f>
        <v>11045269</v>
      </c>
      <c r="H25" s="10">
        <f>ROUND(+'Aggregate Screens'!AN125,0)</f>
        <v>11618</v>
      </c>
      <c r="I25" s="11">
        <f t="shared" si="1"/>
        <v>950.7</v>
      </c>
      <c r="K25" s="12">
        <f t="shared" si="2"/>
        <v>0.04040359824027684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Screens'!Q21,0)</f>
        <v>4441572</v>
      </c>
      <c r="E26" s="10">
        <f>ROUND(+'Aggregate Screens'!AN21,0)</f>
        <v>3984</v>
      </c>
      <c r="F26" s="11">
        <f t="shared" si="0"/>
        <v>1114.85</v>
      </c>
      <c r="G26" s="10">
        <f>ROUND(+'Aggregate Screens'!Q126,0)</f>
        <v>6756991</v>
      </c>
      <c r="H26" s="10">
        <f>ROUND(+'Aggregate Screens'!AN126,0)</f>
        <v>4221</v>
      </c>
      <c r="I26" s="11">
        <f t="shared" si="1"/>
        <v>1600.8</v>
      </c>
      <c r="K26" s="12">
        <f t="shared" si="2"/>
        <v>0.43588823608557203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Screens'!Q22,0)</f>
        <v>1277578</v>
      </c>
      <c r="E27" s="10">
        <f>ROUND(+'Aggregate Screens'!AN22,0)</f>
        <v>1214</v>
      </c>
      <c r="F27" s="11">
        <f t="shared" si="0"/>
        <v>1052.37</v>
      </c>
      <c r="G27" s="10">
        <f>ROUND(+'Aggregate Screens'!Q127,0)</f>
        <v>1364107</v>
      </c>
      <c r="H27" s="10">
        <f>ROUND(+'Aggregate Screens'!AN127,0)</f>
        <v>1212</v>
      </c>
      <c r="I27" s="11">
        <f t="shared" si="1"/>
        <v>1125.5</v>
      </c>
      <c r="K27" s="12">
        <f t="shared" si="2"/>
        <v>0.06949076845596136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Screens'!Q23,0)</f>
        <v>2519296</v>
      </c>
      <c r="E28" s="10">
        <f>ROUND(+'Aggregate Screens'!AN23,0)</f>
        <v>2419</v>
      </c>
      <c r="F28" s="11">
        <f t="shared" si="0"/>
        <v>1041.46</v>
      </c>
      <c r="G28" s="10">
        <f>ROUND(+'Aggregate Screens'!Q128,0)</f>
        <v>2965974</v>
      </c>
      <c r="H28" s="10">
        <f>ROUND(+'Aggregate Screens'!AN128,0)</f>
        <v>1940</v>
      </c>
      <c r="I28" s="11">
        <f t="shared" si="1"/>
        <v>1528.85</v>
      </c>
      <c r="K28" s="12">
        <f t="shared" si="2"/>
        <v>0.46798724867013597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Screens'!Q24,0)</f>
        <v>12578167</v>
      </c>
      <c r="E29" s="10">
        <f>ROUND(+'Aggregate Screens'!AN24,0)</f>
        <v>13790</v>
      </c>
      <c r="F29" s="11">
        <f t="shared" si="0"/>
        <v>912.12</v>
      </c>
      <c r="G29" s="10">
        <f>ROUND(+'Aggregate Screens'!Q129,0)</f>
        <v>15448718</v>
      </c>
      <c r="H29" s="10">
        <f>ROUND(+'Aggregate Screens'!AN129,0)</f>
        <v>13198</v>
      </c>
      <c r="I29" s="11">
        <f t="shared" si="1"/>
        <v>1170.53</v>
      </c>
      <c r="K29" s="12">
        <f t="shared" si="2"/>
        <v>0.283307021006008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Screens'!Q25,0)</f>
        <v>2806874</v>
      </c>
      <c r="E30" s="10">
        <f>ROUND(+'Aggregate Screens'!AN25,0)</f>
        <v>2002</v>
      </c>
      <c r="F30" s="11">
        <f t="shared" si="0"/>
        <v>1402.03</v>
      </c>
      <c r="G30" s="10">
        <f>ROUND(+'Aggregate Screens'!Q130,0)</f>
        <v>3005725</v>
      </c>
      <c r="H30" s="10">
        <f>ROUND(+'Aggregate Screens'!AN130,0)</f>
        <v>1817</v>
      </c>
      <c r="I30" s="11">
        <f t="shared" si="1"/>
        <v>1654.22</v>
      </c>
      <c r="K30" s="12">
        <f t="shared" si="2"/>
        <v>0.17987489568696824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Screens'!Q26,0)</f>
        <v>1643254</v>
      </c>
      <c r="E31" s="10">
        <f>ROUND(+'Aggregate Screens'!AN26,0)</f>
        <v>1630</v>
      </c>
      <c r="F31" s="11">
        <f t="shared" si="0"/>
        <v>1008.13</v>
      </c>
      <c r="G31" s="10">
        <f>ROUND(+'Aggregate Screens'!Q131,0)</f>
        <v>1844054</v>
      </c>
      <c r="H31" s="10">
        <f>ROUND(+'Aggregate Screens'!AN131,0)</f>
        <v>1521</v>
      </c>
      <c r="I31" s="11">
        <f t="shared" si="1"/>
        <v>1212.4</v>
      </c>
      <c r="K31" s="12">
        <f t="shared" si="2"/>
        <v>0.20262267763086128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Screens'!Q27,0)</f>
        <v>29282576</v>
      </c>
      <c r="E32" s="10">
        <f>ROUND(+'Aggregate Screens'!AN27,0)</f>
        <v>31658</v>
      </c>
      <c r="F32" s="11">
        <f t="shared" si="0"/>
        <v>924.97</v>
      </c>
      <c r="G32" s="10">
        <f>ROUND(+'Aggregate Screens'!Q132,0)</f>
        <v>32185529</v>
      </c>
      <c r="H32" s="10">
        <f>ROUND(+'Aggregate Screens'!AN132,0)</f>
        <v>33827</v>
      </c>
      <c r="I32" s="11">
        <f t="shared" si="1"/>
        <v>951.47</v>
      </c>
      <c r="K32" s="12">
        <f t="shared" si="2"/>
        <v>0.028649577824145567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Screens'!Q28,0)</f>
        <v>12161020</v>
      </c>
      <c r="E33" s="10">
        <f>ROUND(+'Aggregate Screens'!AN28,0)</f>
        <v>11731</v>
      </c>
      <c r="F33" s="11">
        <f t="shared" si="0"/>
        <v>1036.66</v>
      </c>
      <c r="G33" s="10">
        <f>ROUND(+'Aggregate Screens'!Q133,0)</f>
        <v>11953878</v>
      </c>
      <c r="H33" s="10">
        <f>ROUND(+'Aggregate Screens'!AN133,0)</f>
        <v>12132</v>
      </c>
      <c r="I33" s="11">
        <f t="shared" si="1"/>
        <v>985.32</v>
      </c>
      <c r="K33" s="12">
        <f t="shared" si="2"/>
        <v>-0.049524434240734716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Screens'!Q29,0)</f>
        <v>7040146</v>
      </c>
      <c r="E34" s="10">
        <f>ROUND(+'Aggregate Screens'!AN29,0)</f>
        <v>6208</v>
      </c>
      <c r="F34" s="11">
        <f t="shared" si="0"/>
        <v>1134.04</v>
      </c>
      <c r="G34" s="10">
        <f>ROUND(+'Aggregate Screens'!Q134,0)</f>
        <v>7884460</v>
      </c>
      <c r="H34" s="10">
        <f>ROUND(+'Aggregate Screens'!AN134,0)</f>
        <v>6490</v>
      </c>
      <c r="I34" s="11">
        <f t="shared" si="1"/>
        <v>1214.86</v>
      </c>
      <c r="K34" s="12">
        <f t="shared" si="2"/>
        <v>0.07126732743113107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Screens'!Q30,0)</f>
        <v>2850468</v>
      </c>
      <c r="E35" s="10">
        <f>ROUND(+'Aggregate Screens'!AN30,0)</f>
        <v>1836</v>
      </c>
      <c r="F35" s="11">
        <f t="shared" si="0"/>
        <v>1552.54</v>
      </c>
      <c r="G35" s="10">
        <f>ROUND(+'Aggregate Screens'!Q135,0)</f>
        <v>2879158</v>
      </c>
      <c r="H35" s="10">
        <f>ROUND(+'Aggregate Screens'!AN135,0)</f>
        <v>1549</v>
      </c>
      <c r="I35" s="11">
        <f t="shared" si="1"/>
        <v>1858.72</v>
      </c>
      <c r="K35" s="12">
        <f t="shared" si="2"/>
        <v>0.1972123101498191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Screens'!Q31,0)</f>
        <v>715298</v>
      </c>
      <c r="E36" s="10">
        <f>ROUND(+'Aggregate Screens'!AN31,0)</f>
        <v>252</v>
      </c>
      <c r="F36" s="11">
        <f t="shared" si="0"/>
        <v>2838.48</v>
      </c>
      <c r="G36" s="10">
        <f>ROUND(+'Aggregate Screens'!Q136,0)</f>
        <v>807691</v>
      </c>
      <c r="H36" s="10">
        <f>ROUND(+'Aggregate Screens'!AN136,0)</f>
        <v>237</v>
      </c>
      <c r="I36" s="11">
        <f t="shared" si="1"/>
        <v>3407.98</v>
      </c>
      <c r="K36" s="12">
        <f t="shared" si="2"/>
        <v>0.20063555142188783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Screens'!Q32,0)</f>
        <v>21286097</v>
      </c>
      <c r="E37" s="10">
        <f>ROUND(+'Aggregate Screens'!AN32,0)</f>
        <v>22063</v>
      </c>
      <c r="F37" s="11">
        <f t="shared" si="0"/>
        <v>964.79</v>
      </c>
      <c r="G37" s="10">
        <f>ROUND(+'Aggregate Screens'!Q137,0)</f>
        <v>26051620</v>
      </c>
      <c r="H37" s="10">
        <f>ROUND(+'Aggregate Screens'!AN137,0)</f>
        <v>21554</v>
      </c>
      <c r="I37" s="11">
        <f t="shared" si="1"/>
        <v>1208.67</v>
      </c>
      <c r="K37" s="12">
        <f t="shared" si="2"/>
        <v>0.25278039780677664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Screens'!Q33,0)</f>
        <v>697540</v>
      </c>
      <c r="E38" s="10">
        <f>ROUND(+'Aggregate Screens'!AN33,0)</f>
        <v>224</v>
      </c>
      <c r="F38" s="11">
        <f t="shared" si="0"/>
        <v>3114.02</v>
      </c>
      <c r="G38" s="10">
        <f>ROUND(+'Aggregate Screens'!Q138,0)</f>
        <v>859161</v>
      </c>
      <c r="H38" s="10">
        <f>ROUND(+'Aggregate Screens'!AN138,0)</f>
        <v>509</v>
      </c>
      <c r="I38" s="11">
        <f t="shared" si="1"/>
        <v>1687.94</v>
      </c>
      <c r="K38" s="12">
        <f t="shared" si="2"/>
        <v>-0.4579546695268495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Screens'!Q34,0)</f>
        <v>55327421</v>
      </c>
      <c r="E39" s="10">
        <f>ROUND(+'Aggregate Screens'!AN34,0)</f>
        <v>47661</v>
      </c>
      <c r="F39" s="11">
        <f t="shared" si="0"/>
        <v>1160.85</v>
      </c>
      <c r="G39" s="10">
        <f>ROUND(+'Aggregate Screens'!Q139,0)</f>
        <v>50136256</v>
      </c>
      <c r="H39" s="10">
        <f>ROUND(+'Aggregate Screens'!AN139,0)</f>
        <v>52314</v>
      </c>
      <c r="I39" s="11">
        <f t="shared" si="1"/>
        <v>958.37</v>
      </c>
      <c r="K39" s="12">
        <f t="shared" si="2"/>
        <v>-0.17442391351165087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Screens'!Q35,0)</f>
        <v>5833947</v>
      </c>
      <c r="E40" s="10">
        <f>ROUND(+'Aggregate Screens'!AN35,0)</f>
        <v>4378</v>
      </c>
      <c r="F40" s="11">
        <f t="shared" si="0"/>
        <v>1332.56</v>
      </c>
      <c r="G40" s="10">
        <f>ROUND(+'Aggregate Screens'!Q140,0)</f>
        <v>7360284</v>
      </c>
      <c r="H40" s="10">
        <f>ROUND(+'Aggregate Screens'!AN140,0)</f>
        <v>4690</v>
      </c>
      <c r="I40" s="11">
        <f t="shared" si="1"/>
        <v>1569.36</v>
      </c>
      <c r="K40" s="12">
        <f t="shared" si="2"/>
        <v>0.17770306777931189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Screens'!Q36,0)</f>
        <v>1660694</v>
      </c>
      <c r="E41" s="10">
        <f>ROUND(+'Aggregate Screens'!AN36,0)</f>
        <v>1264</v>
      </c>
      <c r="F41" s="11">
        <f t="shared" si="0"/>
        <v>1313.84</v>
      </c>
      <c r="G41" s="10">
        <f>ROUND(+'Aggregate Screens'!Q141,0)</f>
        <v>1887387</v>
      </c>
      <c r="H41" s="10">
        <f>ROUND(+'Aggregate Screens'!AN141,0)</f>
        <v>1369</v>
      </c>
      <c r="I41" s="11">
        <f t="shared" si="1"/>
        <v>1378.66</v>
      </c>
      <c r="K41" s="12">
        <f t="shared" si="2"/>
        <v>0.049336296657127354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Screens'!Q37,0)</f>
        <v>10993505</v>
      </c>
      <c r="E42" s="10">
        <f>ROUND(+'Aggregate Screens'!AN37,0)</f>
        <v>13168</v>
      </c>
      <c r="F42" s="11">
        <f t="shared" si="0"/>
        <v>834.87</v>
      </c>
      <c r="G42" s="10">
        <f>ROUND(+'Aggregate Screens'!Q142,0)</f>
        <v>11152757</v>
      </c>
      <c r="H42" s="10">
        <f>ROUND(+'Aggregate Screens'!AN142,0)</f>
        <v>12871</v>
      </c>
      <c r="I42" s="11">
        <f t="shared" si="1"/>
        <v>866.5</v>
      </c>
      <c r="K42" s="12">
        <f t="shared" si="2"/>
        <v>0.0378861379615989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Screens'!Q38,0)</f>
        <v>6222110</v>
      </c>
      <c r="E43" s="10">
        <f>ROUND(+'Aggregate Screens'!AN38,0)</f>
        <v>5790</v>
      </c>
      <c r="F43" s="11">
        <f t="shared" si="0"/>
        <v>1074.63</v>
      </c>
      <c r="G43" s="10">
        <f>ROUND(+'Aggregate Screens'!Q143,0)</f>
        <v>6314291</v>
      </c>
      <c r="H43" s="10">
        <f>ROUND(+'Aggregate Screens'!AN143,0)</f>
        <v>5972</v>
      </c>
      <c r="I43" s="11">
        <f t="shared" si="1"/>
        <v>1057.32</v>
      </c>
      <c r="K43" s="12">
        <f t="shared" si="2"/>
        <v>-0.01610786968538025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Screens'!Q39,0)</f>
        <v>3897020</v>
      </c>
      <c r="E44" s="10">
        <f>ROUND(+'Aggregate Screens'!AN39,0)</f>
        <v>4926</v>
      </c>
      <c r="F44" s="11">
        <f t="shared" si="0"/>
        <v>791.11</v>
      </c>
      <c r="G44" s="10">
        <f>ROUND(+'Aggregate Screens'!Q144,0)</f>
        <v>3838500</v>
      </c>
      <c r="H44" s="10">
        <f>ROUND(+'Aggregate Screens'!AN144,0)</f>
        <v>4607</v>
      </c>
      <c r="I44" s="11">
        <f t="shared" si="1"/>
        <v>833.19</v>
      </c>
      <c r="K44" s="12">
        <f t="shared" si="2"/>
        <v>0.05319108594253641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Screens'!Q40,0)</f>
        <v>1715702</v>
      </c>
      <c r="E45" s="10">
        <f>ROUND(+'Aggregate Screens'!AN40,0)</f>
        <v>2275</v>
      </c>
      <c r="F45" s="11">
        <f t="shared" si="0"/>
        <v>754.15</v>
      </c>
      <c r="G45" s="10">
        <f>ROUND(+'Aggregate Screens'!Q145,0)</f>
        <v>1996973</v>
      </c>
      <c r="H45" s="10">
        <f>ROUND(+'Aggregate Screens'!AN145,0)</f>
        <v>2016</v>
      </c>
      <c r="I45" s="11">
        <f t="shared" si="1"/>
        <v>990.56</v>
      </c>
      <c r="K45" s="12">
        <f t="shared" si="2"/>
        <v>0.31347875091162236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Screens'!Q41,0)</f>
        <v>3743975</v>
      </c>
      <c r="E46" s="10">
        <f>ROUND(+'Aggregate Screens'!AN41,0)</f>
        <v>5384</v>
      </c>
      <c r="F46" s="11">
        <f t="shared" si="0"/>
        <v>695.39</v>
      </c>
      <c r="G46" s="10">
        <f>ROUND(+'Aggregate Screens'!Q146,0)</f>
        <v>0</v>
      </c>
      <c r="H46" s="10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Screens'!Q42,0)</f>
        <v>451215</v>
      </c>
      <c r="E47" s="10">
        <f>ROUND(+'Aggregate Screens'!AN42,0)</f>
        <v>521</v>
      </c>
      <c r="F47" s="11">
        <f t="shared" si="0"/>
        <v>866.06</v>
      </c>
      <c r="G47" s="10">
        <f>ROUND(+'Aggregate Screens'!Q147,0)</f>
        <v>495838</v>
      </c>
      <c r="H47" s="10">
        <f>ROUND(+'Aggregate Screens'!AN147,0)</f>
        <v>588</v>
      </c>
      <c r="I47" s="11">
        <f t="shared" si="1"/>
        <v>843.26</v>
      </c>
      <c r="K47" s="12">
        <f t="shared" si="2"/>
        <v>-0.026326120592106705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Screens'!Q43,0)</f>
        <v>1733224</v>
      </c>
      <c r="E48" s="10">
        <f>ROUND(+'Aggregate Screens'!AN43,0)</f>
        <v>1899</v>
      </c>
      <c r="F48" s="11">
        <f t="shared" si="0"/>
        <v>912.7</v>
      </c>
      <c r="G48" s="10">
        <f>ROUND(+'Aggregate Screens'!Q148,0)</f>
        <v>1878991</v>
      </c>
      <c r="H48" s="10">
        <f>ROUND(+'Aggregate Screens'!AN148,0)</f>
        <v>1895</v>
      </c>
      <c r="I48" s="11">
        <f t="shared" si="1"/>
        <v>991.55</v>
      </c>
      <c r="K48" s="12">
        <f t="shared" si="2"/>
        <v>0.08639202366604559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Screens'!Q44,0)</f>
        <v>22159782</v>
      </c>
      <c r="E49" s="10">
        <f>ROUND(+'Aggregate Screens'!AN44,0)</f>
        <v>20908</v>
      </c>
      <c r="F49" s="11">
        <f t="shared" si="0"/>
        <v>1059.87</v>
      </c>
      <c r="G49" s="10">
        <f>ROUND(+'Aggregate Screens'!Q149,0)</f>
        <v>25772768</v>
      </c>
      <c r="H49" s="10">
        <f>ROUND(+'Aggregate Screens'!AN149,0)</f>
        <v>21534</v>
      </c>
      <c r="I49" s="11">
        <f t="shared" si="1"/>
        <v>1196.84</v>
      </c>
      <c r="K49" s="12">
        <f t="shared" si="2"/>
        <v>0.12923283044146938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Screens'!Q45,0)</f>
        <v>69489787</v>
      </c>
      <c r="E50" s="10">
        <f>ROUND(+'Aggregate Screens'!AN45,0)</f>
        <v>48016</v>
      </c>
      <c r="F50" s="11">
        <f t="shared" si="0"/>
        <v>1447.22</v>
      </c>
      <c r="G50" s="10">
        <f>ROUND(+'Aggregate Screens'!Q150,0)</f>
        <v>69382840</v>
      </c>
      <c r="H50" s="10">
        <f>ROUND(+'Aggregate Screens'!AN150,0)</f>
        <v>48950</v>
      </c>
      <c r="I50" s="11">
        <f t="shared" si="1"/>
        <v>1417.42</v>
      </c>
      <c r="K50" s="12">
        <f t="shared" si="2"/>
        <v>-0.020591202443305034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Screens'!Q46,0)</f>
        <v>1004557</v>
      </c>
      <c r="E51" s="10">
        <f>ROUND(+'Aggregate Screens'!AN46,0)</f>
        <v>501</v>
      </c>
      <c r="F51" s="11">
        <f t="shared" si="0"/>
        <v>2005.1</v>
      </c>
      <c r="G51" s="10">
        <f>ROUND(+'Aggregate Screens'!Q151,0)</f>
        <v>1098174</v>
      </c>
      <c r="H51" s="10">
        <f>ROUND(+'Aggregate Screens'!AN151,0)</f>
        <v>591</v>
      </c>
      <c r="I51" s="11">
        <f t="shared" si="1"/>
        <v>1858.16</v>
      </c>
      <c r="K51" s="12">
        <f t="shared" si="2"/>
        <v>-0.07328312802353987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Screens'!Q47,0)</f>
        <v>21170541</v>
      </c>
      <c r="E52" s="10">
        <f>ROUND(+'Aggregate Screens'!AN47,0)</f>
        <v>23626</v>
      </c>
      <c r="F52" s="11">
        <f t="shared" si="0"/>
        <v>896.07</v>
      </c>
      <c r="G52" s="10">
        <f>ROUND(+'Aggregate Screens'!Q152,0)</f>
        <v>24194749</v>
      </c>
      <c r="H52" s="10">
        <f>ROUND(+'Aggregate Screens'!AN152,0)</f>
        <v>24107</v>
      </c>
      <c r="I52" s="11">
        <f t="shared" si="1"/>
        <v>1003.64</v>
      </c>
      <c r="K52" s="12">
        <f t="shared" si="2"/>
        <v>0.1200464249444797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Screens'!Q48,0)</f>
        <v>28278164</v>
      </c>
      <c r="E53" s="10">
        <f>ROUND(+'Aggregate Screens'!AN48,0)</f>
        <v>36964</v>
      </c>
      <c r="F53" s="11">
        <f t="shared" si="0"/>
        <v>765.02</v>
      </c>
      <c r="G53" s="10">
        <f>ROUND(+'Aggregate Screens'!Q153,0)</f>
        <v>34382917</v>
      </c>
      <c r="H53" s="10">
        <f>ROUND(+'Aggregate Screens'!AN153,0)</f>
        <v>40193</v>
      </c>
      <c r="I53" s="11">
        <f t="shared" si="1"/>
        <v>855.45</v>
      </c>
      <c r="K53" s="12">
        <f t="shared" si="2"/>
        <v>0.1182060599722885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Screens'!Q49,0)</f>
        <v>10975625</v>
      </c>
      <c r="E54" s="10">
        <f>ROUND(+'Aggregate Screens'!AN49,0)</f>
        <v>11965</v>
      </c>
      <c r="F54" s="11">
        <f t="shared" si="0"/>
        <v>917.31</v>
      </c>
      <c r="G54" s="10">
        <f>ROUND(+'Aggregate Screens'!Q154,0)</f>
        <v>11318526</v>
      </c>
      <c r="H54" s="10">
        <f>ROUND(+'Aggregate Screens'!AN154,0)</f>
        <v>12684</v>
      </c>
      <c r="I54" s="11">
        <f t="shared" si="1"/>
        <v>892.35</v>
      </c>
      <c r="K54" s="12">
        <f t="shared" si="2"/>
        <v>-0.027209994440265506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Screens'!Q50,0)</f>
        <v>5658587</v>
      </c>
      <c r="E55" s="10">
        <f>ROUND(+'Aggregate Screens'!AN50,0)</f>
        <v>7752</v>
      </c>
      <c r="F55" s="11">
        <f t="shared" si="0"/>
        <v>729.95</v>
      </c>
      <c r="G55" s="10">
        <f>ROUND(+'Aggregate Screens'!Q155,0)</f>
        <v>6643387</v>
      </c>
      <c r="H55" s="10">
        <f>ROUND(+'Aggregate Screens'!AN155,0)</f>
        <v>8079</v>
      </c>
      <c r="I55" s="11">
        <f t="shared" si="1"/>
        <v>822.3</v>
      </c>
      <c r="K55" s="12">
        <f t="shared" si="2"/>
        <v>0.12651551476128486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Screens'!Q51,0)</f>
        <v>3064027</v>
      </c>
      <c r="E56" s="10">
        <f>ROUND(+'Aggregate Screens'!AN51,0)</f>
        <v>289</v>
      </c>
      <c r="F56" s="11">
        <f t="shared" si="0"/>
        <v>10602.17</v>
      </c>
      <c r="G56" s="10">
        <f>ROUND(+'Aggregate Screens'!Q156,0)</f>
        <v>2897613</v>
      </c>
      <c r="H56" s="10">
        <f>ROUND(+'Aggregate Screens'!AN156,0)</f>
        <v>1252</v>
      </c>
      <c r="I56" s="11">
        <f t="shared" si="1"/>
        <v>2314.39</v>
      </c>
      <c r="K56" s="12">
        <f t="shared" si="2"/>
        <v>-0.7817060092415044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Screens'!Q52,0)</f>
        <v>15370290</v>
      </c>
      <c r="E57" s="10">
        <f>ROUND(+'Aggregate Screens'!AN52,0)</f>
        <v>15861</v>
      </c>
      <c r="F57" s="11">
        <f t="shared" si="0"/>
        <v>969.06</v>
      </c>
      <c r="G57" s="10">
        <f>ROUND(+'Aggregate Screens'!Q157,0)</f>
        <v>18149070</v>
      </c>
      <c r="H57" s="10">
        <f>ROUND(+'Aggregate Screens'!AN157,0)</f>
        <v>15975</v>
      </c>
      <c r="I57" s="11">
        <f t="shared" si="1"/>
        <v>1136.09</v>
      </c>
      <c r="K57" s="12">
        <f t="shared" si="2"/>
        <v>0.17236290838544566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Screens'!Q53,0)</f>
        <v>15061280</v>
      </c>
      <c r="E58" s="10">
        <f>ROUND(+'Aggregate Screens'!AN53,0)</f>
        <v>21255</v>
      </c>
      <c r="F58" s="11">
        <f t="shared" si="0"/>
        <v>708.6</v>
      </c>
      <c r="G58" s="10">
        <f>ROUND(+'Aggregate Screens'!Q158,0)</f>
        <v>15524426</v>
      </c>
      <c r="H58" s="10">
        <f>ROUND(+'Aggregate Screens'!AN158,0)</f>
        <v>22355</v>
      </c>
      <c r="I58" s="11">
        <f t="shared" si="1"/>
        <v>694.45</v>
      </c>
      <c r="K58" s="12">
        <f t="shared" si="2"/>
        <v>-0.019968952864803824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Screens'!Q54,0)</f>
        <v>4690694</v>
      </c>
      <c r="E59" s="10">
        <f>ROUND(+'Aggregate Screens'!AN54,0)</f>
        <v>4055</v>
      </c>
      <c r="F59" s="11">
        <f t="shared" si="0"/>
        <v>1156.77</v>
      </c>
      <c r="G59" s="10">
        <f>ROUND(+'Aggregate Screens'!Q159,0)</f>
        <v>5573385</v>
      </c>
      <c r="H59" s="10">
        <f>ROUND(+'Aggregate Screens'!AN159,0)</f>
        <v>4400</v>
      </c>
      <c r="I59" s="11">
        <f t="shared" si="1"/>
        <v>1266.68</v>
      </c>
      <c r="K59" s="12">
        <f t="shared" si="2"/>
        <v>0.09501456642202011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Screens'!Q55,0)</f>
        <v>884572</v>
      </c>
      <c r="E60" s="10">
        <f>ROUND(+'Aggregate Screens'!AN55,0)</f>
        <v>494</v>
      </c>
      <c r="F60" s="11">
        <f t="shared" si="0"/>
        <v>1790.63</v>
      </c>
      <c r="G60" s="10">
        <f>ROUND(+'Aggregate Screens'!Q160,0)</f>
        <v>0</v>
      </c>
      <c r="H60" s="10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Screens'!Q56,0)</f>
        <v>28665487</v>
      </c>
      <c r="E61" s="10">
        <f>ROUND(+'Aggregate Screens'!AN56,0)</f>
        <v>28659</v>
      </c>
      <c r="F61" s="11">
        <f t="shared" si="0"/>
        <v>1000.23</v>
      </c>
      <c r="G61" s="10">
        <f>ROUND(+'Aggregate Screens'!Q161,0)</f>
        <v>34158732</v>
      </c>
      <c r="H61" s="10">
        <f>ROUND(+'Aggregate Screens'!AN161,0)</f>
        <v>28694</v>
      </c>
      <c r="I61" s="11">
        <f t="shared" si="1"/>
        <v>1190.45</v>
      </c>
      <c r="K61" s="12">
        <f t="shared" si="2"/>
        <v>0.19017625946032424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Screens'!Q57,0)</f>
        <v>33246254</v>
      </c>
      <c r="E62" s="10">
        <f>ROUND(+'Aggregate Screens'!AN57,0)</f>
        <v>30005</v>
      </c>
      <c r="F62" s="11">
        <f t="shared" si="0"/>
        <v>1108.02</v>
      </c>
      <c r="G62" s="10">
        <f>ROUND(+'Aggregate Screens'!Q162,0)</f>
        <v>39183469</v>
      </c>
      <c r="H62" s="10">
        <f>ROUND(+'Aggregate Screens'!AN162,0)</f>
        <v>32043</v>
      </c>
      <c r="I62" s="11">
        <f t="shared" si="1"/>
        <v>1222.84</v>
      </c>
      <c r="K62" s="12">
        <f t="shared" si="2"/>
        <v>0.10362628833414544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Screens'!Q58,0)</f>
        <v>3217186</v>
      </c>
      <c r="E63" s="10">
        <f>ROUND(+'Aggregate Screens'!AN58,0)</f>
        <v>3063</v>
      </c>
      <c r="F63" s="11">
        <f t="shared" si="0"/>
        <v>1050.34</v>
      </c>
      <c r="G63" s="10">
        <f>ROUND(+'Aggregate Screens'!Q163,0)</f>
        <v>3661584</v>
      </c>
      <c r="H63" s="10">
        <f>ROUND(+'Aggregate Screens'!AN163,0)</f>
        <v>3023</v>
      </c>
      <c r="I63" s="11">
        <f t="shared" si="1"/>
        <v>1211.24</v>
      </c>
      <c r="K63" s="12">
        <f t="shared" si="2"/>
        <v>0.1531884913456596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Screens'!Q59,0)</f>
        <v>1133437</v>
      </c>
      <c r="E64" s="10">
        <f>ROUND(+'Aggregate Screens'!AN59,0)</f>
        <v>897</v>
      </c>
      <c r="F64" s="11">
        <f t="shared" si="0"/>
        <v>1263.59</v>
      </c>
      <c r="G64" s="10">
        <f>ROUND(+'Aggregate Screens'!Q164,0)</f>
        <v>1230843</v>
      </c>
      <c r="H64" s="10">
        <f>ROUND(+'Aggregate Screens'!AN164,0)</f>
        <v>937</v>
      </c>
      <c r="I64" s="11">
        <f t="shared" si="1"/>
        <v>1313.6</v>
      </c>
      <c r="K64" s="12">
        <f t="shared" si="2"/>
        <v>0.03957771112465269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Screens'!Q60,0)</f>
        <v>1589087</v>
      </c>
      <c r="E65" s="10">
        <f>ROUND(+'Aggregate Screens'!AN60,0)</f>
        <v>1330</v>
      </c>
      <c r="F65" s="11">
        <f t="shared" si="0"/>
        <v>1194.8</v>
      </c>
      <c r="G65" s="10">
        <f>ROUND(+'Aggregate Screens'!Q165,0)</f>
        <v>1772904</v>
      </c>
      <c r="H65" s="10">
        <f>ROUND(+'Aggregate Screens'!AN165,0)</f>
        <v>2219</v>
      </c>
      <c r="I65" s="11">
        <f t="shared" si="1"/>
        <v>798.97</v>
      </c>
      <c r="K65" s="12">
        <f t="shared" si="2"/>
        <v>-0.3312939404084365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Screens'!Q61,0)</f>
        <v>8243570</v>
      </c>
      <c r="E66" s="10">
        <f>ROUND(+'Aggregate Screens'!AN61,0)</f>
        <v>4449</v>
      </c>
      <c r="F66" s="11">
        <f t="shared" si="0"/>
        <v>1852.9</v>
      </c>
      <c r="G66" s="10">
        <f>ROUND(+'Aggregate Screens'!Q166,0)</f>
        <v>8776847</v>
      </c>
      <c r="H66" s="10">
        <f>ROUND(+'Aggregate Screens'!AN166,0)</f>
        <v>4267</v>
      </c>
      <c r="I66" s="11">
        <f t="shared" si="1"/>
        <v>2056.91</v>
      </c>
      <c r="K66" s="12">
        <f t="shared" si="2"/>
        <v>0.11010308165578264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Screens'!Q62,0)</f>
        <v>1907249</v>
      </c>
      <c r="E67" s="10">
        <f>ROUND(+'Aggregate Screens'!AN62,0)</f>
        <v>1717</v>
      </c>
      <c r="F67" s="11">
        <f t="shared" si="0"/>
        <v>1110.8</v>
      </c>
      <c r="G67" s="10">
        <f>ROUND(+'Aggregate Screens'!Q167,0)</f>
        <v>2417376</v>
      </c>
      <c r="H67" s="10">
        <f>ROUND(+'Aggregate Screens'!AN167,0)</f>
        <v>1813</v>
      </c>
      <c r="I67" s="11">
        <f t="shared" si="1"/>
        <v>1333.36</v>
      </c>
      <c r="K67" s="12">
        <f t="shared" si="2"/>
        <v>0.20036010082823186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Screens'!Q63,0)</f>
        <v>39711365</v>
      </c>
      <c r="E68" s="10">
        <f>ROUND(+'Aggregate Screens'!AN63,0)</f>
        <v>34477</v>
      </c>
      <c r="F68" s="11">
        <f t="shared" si="0"/>
        <v>1151.82</v>
      </c>
      <c r="G68" s="10">
        <f>ROUND(+'Aggregate Screens'!Q168,0)</f>
        <v>44249882</v>
      </c>
      <c r="H68" s="10">
        <f>ROUND(+'Aggregate Screens'!AN168,0)</f>
        <v>34729</v>
      </c>
      <c r="I68" s="11">
        <f t="shared" si="1"/>
        <v>1274.15</v>
      </c>
      <c r="K68" s="12">
        <f t="shared" si="2"/>
        <v>0.10620583077216939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Screens'!Q64,0)</f>
        <v>7116153</v>
      </c>
      <c r="E69" s="10">
        <f>ROUND(+'Aggregate Screens'!AN64,0)</f>
        <v>7230</v>
      </c>
      <c r="F69" s="11">
        <f t="shared" si="0"/>
        <v>984.25</v>
      </c>
      <c r="G69" s="10">
        <f>ROUND(+'Aggregate Screens'!Q169,0)</f>
        <v>7716681</v>
      </c>
      <c r="H69" s="10">
        <f>ROUND(+'Aggregate Screens'!AN169,0)</f>
        <v>6463</v>
      </c>
      <c r="I69" s="11">
        <f t="shared" si="1"/>
        <v>1193.98</v>
      </c>
      <c r="K69" s="12">
        <f t="shared" si="2"/>
        <v>0.21308610617221246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Screens'!Q65,0)</f>
        <v>4055354</v>
      </c>
      <c r="E70" s="10">
        <f>ROUND(+'Aggregate Screens'!AN65,0)</f>
        <v>2799</v>
      </c>
      <c r="F70" s="11">
        <f t="shared" si="0"/>
        <v>1448.86</v>
      </c>
      <c r="G70" s="10">
        <f>ROUND(+'Aggregate Screens'!Q170,0)</f>
        <v>4572649</v>
      </c>
      <c r="H70" s="10">
        <f>ROUND(+'Aggregate Screens'!AN170,0)</f>
        <v>2947</v>
      </c>
      <c r="I70" s="11">
        <f t="shared" si="1"/>
        <v>1551.63</v>
      </c>
      <c r="K70" s="12">
        <f t="shared" si="2"/>
        <v>0.07093162900487293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Screens'!Q66,0)</f>
        <v>1073477</v>
      </c>
      <c r="E71" s="10">
        <f>ROUND(+'Aggregate Screens'!AN66,0)</f>
        <v>1358</v>
      </c>
      <c r="F71" s="11">
        <f t="shared" si="0"/>
        <v>790.48</v>
      </c>
      <c r="G71" s="10">
        <f>ROUND(+'Aggregate Screens'!Q171,0)</f>
        <v>1144171</v>
      </c>
      <c r="H71" s="10">
        <f>ROUND(+'Aggregate Screens'!AN171,0)</f>
        <v>614</v>
      </c>
      <c r="I71" s="11">
        <f t="shared" si="1"/>
        <v>1863.47</v>
      </c>
      <c r="K71" s="12">
        <f t="shared" si="2"/>
        <v>1.357390446311102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Screens'!Q67,0)</f>
        <v>47307607</v>
      </c>
      <c r="E72" s="10">
        <f>ROUND(+'Aggregate Screens'!AN67,0)</f>
        <v>33572</v>
      </c>
      <c r="F72" s="11">
        <f t="shared" si="0"/>
        <v>1409.14</v>
      </c>
      <c r="G72" s="10">
        <f>ROUND(+'Aggregate Screens'!Q172,0)</f>
        <v>39207884</v>
      </c>
      <c r="H72" s="10">
        <f>ROUND(+'Aggregate Screens'!AN172,0)</f>
        <v>34768</v>
      </c>
      <c r="I72" s="11">
        <f t="shared" si="1"/>
        <v>1127.7</v>
      </c>
      <c r="K72" s="12">
        <f t="shared" si="2"/>
        <v>-0.1997246547539634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Screens'!Q68,0)</f>
        <v>16556678</v>
      </c>
      <c r="E73" s="10">
        <f>ROUND(+'Aggregate Screens'!AN68,0)</f>
        <v>27113</v>
      </c>
      <c r="F73" s="11">
        <f t="shared" si="0"/>
        <v>610.65</v>
      </c>
      <c r="G73" s="10">
        <f>ROUND(+'Aggregate Screens'!Q173,0)</f>
        <v>20484430</v>
      </c>
      <c r="H73" s="10">
        <f>ROUND(+'Aggregate Screens'!AN173,0)</f>
        <v>28692</v>
      </c>
      <c r="I73" s="11">
        <f t="shared" si="1"/>
        <v>713.94</v>
      </c>
      <c r="K73" s="12">
        <f t="shared" si="2"/>
        <v>0.16914762957504315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Screens'!Q69,0)</f>
        <v>65513882</v>
      </c>
      <c r="E74" s="10">
        <f>ROUND(+'Aggregate Screens'!AN69,0)</f>
        <v>59724</v>
      </c>
      <c r="F74" s="11">
        <f t="shared" si="0"/>
        <v>1096.94</v>
      </c>
      <c r="G74" s="10">
        <f>ROUND(+'Aggregate Screens'!Q174,0)</f>
        <v>77592221</v>
      </c>
      <c r="H74" s="10">
        <f>ROUND(+'Aggregate Screens'!AN174,0)</f>
        <v>64334</v>
      </c>
      <c r="I74" s="11">
        <f t="shared" si="1"/>
        <v>1206.08</v>
      </c>
      <c r="K74" s="12">
        <f t="shared" si="2"/>
        <v>0.09949495870330183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Screens'!Q70,0)</f>
        <v>40617462</v>
      </c>
      <c r="E75" s="10">
        <f>ROUND(+'Aggregate Screens'!AN70,0)</f>
        <v>31048</v>
      </c>
      <c r="F75" s="11">
        <f aca="true" t="shared" si="3" ref="F75:F106">IF(D75=0,"",IF(E75=0,"",ROUND(D75/E75,2)))</f>
        <v>1308.22</v>
      </c>
      <c r="G75" s="10">
        <f>ROUND(+'Aggregate Screens'!Q175,0)</f>
        <v>47578847</v>
      </c>
      <c r="H75" s="10">
        <f>ROUND(+'Aggregate Screens'!AN175,0)</f>
        <v>31549</v>
      </c>
      <c r="I75" s="11">
        <f aca="true" t="shared" si="4" ref="I75:I106">IF(G75=0,"",IF(H75=0,"",ROUND(G75/H75,2)))</f>
        <v>1508.09</v>
      </c>
      <c r="K75" s="12">
        <f aca="true" t="shared" si="5" ref="K75:K106">IF(D75=0,"",IF(E75=0,"",IF(G75=0,"",IF(H75=0,"",+I75/F75-1))))</f>
        <v>0.15278011343657782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Screens'!Q71,0)</f>
        <v>1965427</v>
      </c>
      <c r="E76" s="10">
        <f>ROUND(+'Aggregate Screens'!AN71,0)</f>
        <v>1459</v>
      </c>
      <c r="F76" s="11">
        <f t="shared" si="3"/>
        <v>1347.11</v>
      </c>
      <c r="G76" s="10">
        <f>ROUND(+'Aggregate Screens'!Q176,0)</f>
        <v>2127143</v>
      </c>
      <c r="H76" s="10">
        <f>ROUND(+'Aggregate Screens'!AN176,0)</f>
        <v>1701</v>
      </c>
      <c r="I76" s="11">
        <f t="shared" si="4"/>
        <v>1250.52</v>
      </c>
      <c r="K76" s="12">
        <f t="shared" si="5"/>
        <v>-0.07170164277601676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Screens'!Q72,0)</f>
        <v>1069757</v>
      </c>
      <c r="E77" s="10">
        <f>ROUND(+'Aggregate Screens'!AN72,0)</f>
        <v>560</v>
      </c>
      <c r="F77" s="11">
        <f t="shared" si="3"/>
        <v>1910.28</v>
      </c>
      <c r="G77" s="10">
        <f>ROUND(+'Aggregate Screens'!Q177,0)</f>
        <v>1083755</v>
      </c>
      <c r="H77" s="10">
        <f>ROUND(+'Aggregate Screens'!AN177,0)</f>
        <v>595</v>
      </c>
      <c r="I77" s="11">
        <f t="shared" si="4"/>
        <v>1821.44</v>
      </c>
      <c r="K77" s="12">
        <f t="shared" si="5"/>
        <v>-0.04650627133195129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Screens'!Q73,0)</f>
        <v>18477974</v>
      </c>
      <c r="E78" s="10">
        <f>ROUND(+'Aggregate Screens'!AN73,0)</f>
        <v>18831</v>
      </c>
      <c r="F78" s="11">
        <f t="shared" si="3"/>
        <v>981.25</v>
      </c>
      <c r="G78" s="10">
        <f>ROUND(+'Aggregate Screens'!Q178,0)</f>
        <v>18622807</v>
      </c>
      <c r="H78" s="10">
        <f>ROUND(+'Aggregate Screens'!AN178,0)</f>
        <v>17915</v>
      </c>
      <c r="I78" s="11">
        <f t="shared" si="4"/>
        <v>1039.51</v>
      </c>
      <c r="K78" s="12">
        <f t="shared" si="5"/>
        <v>0.05937324840764324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Screens'!Q74,0)</f>
        <v>1632292</v>
      </c>
      <c r="E79" s="10">
        <f>ROUND(+'Aggregate Screens'!AN74,0)</f>
        <v>1590</v>
      </c>
      <c r="F79" s="11">
        <f t="shared" si="3"/>
        <v>1026.6</v>
      </c>
      <c r="G79" s="10">
        <f>ROUND(+'Aggregate Screens'!Q179,0)</f>
        <v>0</v>
      </c>
      <c r="H79" s="10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Screens'!Q75,0)</f>
        <v>50226487</v>
      </c>
      <c r="E80" s="10">
        <f>ROUND(+'Aggregate Screens'!AN75,0)</f>
        <v>44834</v>
      </c>
      <c r="F80" s="11">
        <f t="shared" si="3"/>
        <v>1120.28</v>
      </c>
      <c r="G80" s="10">
        <f>ROUND(+'Aggregate Screens'!Q180,0)</f>
        <v>57687328</v>
      </c>
      <c r="H80" s="10">
        <f>ROUND(+'Aggregate Screens'!AN180,0)</f>
        <v>49418</v>
      </c>
      <c r="I80" s="11">
        <f t="shared" si="4"/>
        <v>1167.33</v>
      </c>
      <c r="K80" s="12">
        <f t="shared" si="5"/>
        <v>0.041998428964187484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Screens'!Q76,0)</f>
        <v>4325295</v>
      </c>
      <c r="E81" s="10">
        <f>ROUND(+'Aggregate Screens'!AN76,0)</f>
        <v>3616</v>
      </c>
      <c r="F81" s="11">
        <f t="shared" si="3"/>
        <v>1196.15</v>
      </c>
      <c r="G81" s="10">
        <f>ROUND(+'Aggregate Screens'!Q181,0)</f>
        <v>4727587</v>
      </c>
      <c r="H81" s="10">
        <f>ROUND(+'Aggregate Screens'!AN181,0)</f>
        <v>3480</v>
      </c>
      <c r="I81" s="11">
        <f t="shared" si="4"/>
        <v>1358.5</v>
      </c>
      <c r="K81" s="12">
        <f t="shared" si="5"/>
        <v>0.13572712452451596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Screens'!Q77,0)</f>
        <v>1848297</v>
      </c>
      <c r="E82" s="10">
        <f>ROUND(+'Aggregate Screens'!AN77,0)</f>
        <v>1442</v>
      </c>
      <c r="F82" s="11">
        <f t="shared" si="3"/>
        <v>1281.76</v>
      </c>
      <c r="G82" s="10">
        <f>ROUND(+'Aggregate Screens'!Q182,0)</f>
        <v>2081722</v>
      </c>
      <c r="H82" s="10">
        <f>ROUND(+'Aggregate Screens'!AN182,0)</f>
        <v>1566</v>
      </c>
      <c r="I82" s="11">
        <f t="shared" si="4"/>
        <v>1329.32</v>
      </c>
      <c r="K82" s="12">
        <f t="shared" si="5"/>
        <v>0.03710523030832591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Screens'!Q78,0)</f>
        <v>16827542</v>
      </c>
      <c r="E83" s="10">
        <f>ROUND(+'Aggregate Screens'!AN78,0)</f>
        <v>9049</v>
      </c>
      <c r="F83" s="11">
        <f t="shared" si="3"/>
        <v>1859.6</v>
      </c>
      <c r="G83" s="10">
        <f>ROUND(+'Aggregate Screens'!Q183,0)</f>
        <v>21648575</v>
      </c>
      <c r="H83" s="10">
        <f>ROUND(+'Aggregate Screens'!AN183,0)</f>
        <v>8663</v>
      </c>
      <c r="I83" s="11">
        <f t="shared" si="4"/>
        <v>2498.97</v>
      </c>
      <c r="K83" s="12">
        <f t="shared" si="5"/>
        <v>0.3438212518821251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Screens'!Q79,0)</f>
        <v>60962606</v>
      </c>
      <c r="E84" s="10">
        <f>ROUND(+'Aggregate Screens'!AN79,0)</f>
        <v>44461</v>
      </c>
      <c r="F84" s="11">
        <f t="shared" si="3"/>
        <v>1371.15</v>
      </c>
      <c r="G84" s="10">
        <f>ROUND(+'Aggregate Screens'!Q184,0)</f>
        <v>75780551</v>
      </c>
      <c r="H84" s="10">
        <f>ROUND(+'Aggregate Screens'!AN184,0)</f>
        <v>43169</v>
      </c>
      <c r="I84" s="11">
        <f t="shared" si="4"/>
        <v>1755.44</v>
      </c>
      <c r="K84" s="12">
        <f t="shared" si="5"/>
        <v>0.2802683878496153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Screens'!Q80,0)</f>
        <v>295831</v>
      </c>
      <c r="E85" s="10">
        <f>ROUND(+'Aggregate Screens'!AN80,0)</f>
        <v>77</v>
      </c>
      <c r="F85" s="11">
        <f t="shared" si="3"/>
        <v>3841.96</v>
      </c>
      <c r="G85" s="10">
        <f>ROUND(+'Aggregate Screens'!Q185,0)</f>
        <v>0</v>
      </c>
      <c r="H85" s="10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Screens'!Q81,0)</f>
        <v>4884607</v>
      </c>
      <c r="E86" s="10">
        <f>ROUND(+'Aggregate Screens'!AN81,0)</f>
        <v>6682</v>
      </c>
      <c r="F86" s="11">
        <f t="shared" si="3"/>
        <v>731.01</v>
      </c>
      <c r="G86" s="10">
        <f>ROUND(+'Aggregate Screens'!Q186,0)</f>
        <v>7145004</v>
      </c>
      <c r="H86" s="10">
        <f>ROUND(+'Aggregate Screens'!AN186,0)</f>
        <v>9834</v>
      </c>
      <c r="I86" s="11">
        <f t="shared" si="4"/>
        <v>726.56</v>
      </c>
      <c r="K86" s="12">
        <f t="shared" si="5"/>
        <v>-0.00608746802369331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Screens'!Q82,0)</f>
        <v>8554563</v>
      </c>
      <c r="E87" s="10">
        <f>ROUND(+'Aggregate Screens'!AN82,0)</f>
        <v>13816</v>
      </c>
      <c r="F87" s="11">
        <f t="shared" si="3"/>
        <v>619.18</v>
      </c>
      <c r="G87" s="10">
        <f>ROUND(+'Aggregate Screens'!Q187,0)</f>
        <v>9102535</v>
      </c>
      <c r="H87" s="10">
        <f>ROUND(+'Aggregate Screens'!AN187,0)</f>
        <v>12971</v>
      </c>
      <c r="I87" s="11">
        <f t="shared" si="4"/>
        <v>701.76</v>
      </c>
      <c r="K87" s="12">
        <f t="shared" si="5"/>
        <v>0.13336994088956367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Screens'!Q83,0)</f>
        <v>561529</v>
      </c>
      <c r="E88" s="10">
        <f>ROUND(+'Aggregate Screens'!AN83,0)</f>
        <v>1135</v>
      </c>
      <c r="F88" s="11">
        <f t="shared" si="3"/>
        <v>494.74</v>
      </c>
      <c r="G88" s="10">
        <f>ROUND(+'Aggregate Screens'!Q188,0)</f>
        <v>674810</v>
      </c>
      <c r="H88" s="10">
        <f>ROUND(+'Aggregate Screens'!AN188,0)</f>
        <v>669</v>
      </c>
      <c r="I88" s="11">
        <f t="shared" si="4"/>
        <v>1008.68</v>
      </c>
      <c r="K88" s="12">
        <f t="shared" si="5"/>
        <v>1.0388082629259814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Screens'!Q84,0)</f>
        <v>15377751</v>
      </c>
      <c r="E89" s="10">
        <f>ROUND(+'Aggregate Screens'!AN84,0)</f>
        <v>11160</v>
      </c>
      <c r="F89" s="11">
        <f t="shared" si="3"/>
        <v>1377.93</v>
      </c>
      <c r="G89" s="10">
        <f>ROUND(+'Aggregate Screens'!Q189,0)</f>
        <v>10127681</v>
      </c>
      <c r="H89" s="10">
        <f>ROUND(+'Aggregate Screens'!AN189,0)</f>
        <v>10112</v>
      </c>
      <c r="I89" s="11">
        <f t="shared" si="4"/>
        <v>1001.55</v>
      </c>
      <c r="K89" s="12">
        <f t="shared" si="5"/>
        <v>-0.2731488537153557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Screens'!Q85,0)</f>
        <v>3307114</v>
      </c>
      <c r="E90" s="10">
        <f>ROUND(+'Aggregate Screens'!AN85,0)</f>
        <v>3267</v>
      </c>
      <c r="F90" s="11">
        <f t="shared" si="3"/>
        <v>1012.28</v>
      </c>
      <c r="G90" s="10">
        <f>ROUND(+'Aggregate Screens'!Q190,0)</f>
        <v>3445115</v>
      </c>
      <c r="H90" s="10">
        <f>ROUND(+'Aggregate Screens'!AN190,0)</f>
        <v>3245</v>
      </c>
      <c r="I90" s="11">
        <f t="shared" si="4"/>
        <v>1061.67</v>
      </c>
      <c r="K90" s="12">
        <f t="shared" si="5"/>
        <v>0.048790848381870644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Screens'!Q86,0)</f>
        <v>2164709</v>
      </c>
      <c r="E91" s="10">
        <f>ROUND(+'Aggregate Screens'!AN86,0)</f>
        <v>1530</v>
      </c>
      <c r="F91" s="11">
        <f t="shared" si="3"/>
        <v>1414.84</v>
      </c>
      <c r="G91" s="10">
        <f>ROUND(+'Aggregate Screens'!Q191,0)</f>
        <v>2584429</v>
      </c>
      <c r="H91" s="10">
        <f>ROUND(+'Aggregate Screens'!AN191,0)</f>
        <v>1130</v>
      </c>
      <c r="I91" s="11">
        <f t="shared" si="4"/>
        <v>2287.11</v>
      </c>
      <c r="K91" s="12">
        <f t="shared" si="5"/>
        <v>0.6165149416188405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Screens'!Q87,0)</f>
        <v>1998552</v>
      </c>
      <c r="E92" s="10">
        <f>ROUND(+'Aggregate Screens'!AN87,0)</f>
        <v>1252</v>
      </c>
      <c r="F92" s="11">
        <f t="shared" si="3"/>
        <v>1596.29</v>
      </c>
      <c r="G92" s="10">
        <f>ROUND(+'Aggregate Screens'!Q192,0)</f>
        <v>2162027</v>
      </c>
      <c r="H92" s="10">
        <f>ROUND(+'Aggregate Screens'!AN192,0)</f>
        <v>505</v>
      </c>
      <c r="I92" s="11">
        <f t="shared" si="4"/>
        <v>4281.24</v>
      </c>
      <c r="K92" s="12">
        <f t="shared" si="5"/>
        <v>1.6819938732936999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Screens'!Q88,0)</f>
        <v>4585269</v>
      </c>
      <c r="E93" s="10">
        <f>ROUND(+'Aggregate Screens'!AN88,0)</f>
        <v>7450</v>
      </c>
      <c r="F93" s="11">
        <f t="shared" si="3"/>
        <v>615.47</v>
      </c>
      <c r="G93" s="10">
        <f>ROUND(+'Aggregate Screens'!Q193,0)</f>
        <v>4731596</v>
      </c>
      <c r="H93" s="10">
        <f>ROUND(+'Aggregate Screens'!AN193,0)</f>
        <v>8572</v>
      </c>
      <c r="I93" s="11">
        <f t="shared" si="4"/>
        <v>551.98</v>
      </c>
      <c r="K93" s="12">
        <f t="shared" si="5"/>
        <v>-0.10315693697499473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Screens'!Q89,0)</f>
        <v>3985383</v>
      </c>
      <c r="E94" s="10">
        <f>ROUND(+'Aggregate Screens'!AN89,0)</f>
        <v>3954</v>
      </c>
      <c r="F94" s="11">
        <f t="shared" si="3"/>
        <v>1007.94</v>
      </c>
      <c r="G94" s="10">
        <f>ROUND(+'Aggregate Screens'!Q194,0)</f>
        <v>4525326</v>
      </c>
      <c r="H94" s="10">
        <f>ROUND(+'Aggregate Screens'!AN194,0)</f>
        <v>4341</v>
      </c>
      <c r="I94" s="11">
        <f t="shared" si="4"/>
        <v>1042.46</v>
      </c>
      <c r="K94" s="12">
        <f t="shared" si="5"/>
        <v>0.03424807032164612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Screens'!Q90,0)</f>
        <v>2179023</v>
      </c>
      <c r="E95" s="10">
        <f>ROUND(+'Aggregate Screens'!AN90,0)</f>
        <v>3331</v>
      </c>
      <c r="F95" s="11">
        <f t="shared" si="3"/>
        <v>654.16</v>
      </c>
      <c r="G95" s="10">
        <f>ROUND(+'Aggregate Screens'!Q195,0)</f>
        <v>2471436</v>
      </c>
      <c r="H95" s="10">
        <f>ROUND(+'Aggregate Screens'!AN195,0)</f>
        <v>3487</v>
      </c>
      <c r="I95" s="11">
        <f t="shared" si="4"/>
        <v>708.76</v>
      </c>
      <c r="K95" s="12">
        <f t="shared" si="5"/>
        <v>0.08346581875993642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Screens'!Q91,0)</f>
        <v>14220375</v>
      </c>
      <c r="E96" s="10">
        <f>ROUND(+'Aggregate Screens'!AN91,0)</f>
        <v>15555</v>
      </c>
      <c r="F96" s="11">
        <f t="shared" si="3"/>
        <v>914.2</v>
      </c>
      <c r="G96" s="10">
        <f>ROUND(+'Aggregate Screens'!Q196,0)</f>
        <v>15346737</v>
      </c>
      <c r="H96" s="10">
        <f>ROUND(+'Aggregate Screens'!AN196,0)</f>
        <v>16257</v>
      </c>
      <c r="I96" s="11">
        <f t="shared" si="4"/>
        <v>944.01</v>
      </c>
      <c r="K96" s="12">
        <f t="shared" si="5"/>
        <v>0.03260774447604464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Screens'!Q92,0)</f>
        <v>2447683</v>
      </c>
      <c r="E97" s="10">
        <f>ROUND(+'Aggregate Screens'!AN92,0)</f>
        <v>776</v>
      </c>
      <c r="F97" s="11">
        <f t="shared" si="3"/>
        <v>3154.23</v>
      </c>
      <c r="G97" s="10">
        <f>ROUND(+'Aggregate Screens'!Q197,0)</f>
        <v>2554577</v>
      </c>
      <c r="H97" s="10">
        <f>ROUND(+'Aggregate Screens'!AN197,0)</f>
        <v>897</v>
      </c>
      <c r="I97" s="11">
        <f t="shared" si="4"/>
        <v>2847.91</v>
      </c>
      <c r="K97" s="12">
        <f t="shared" si="5"/>
        <v>-0.09711403416998765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Screens'!Q93,0)</f>
        <v>13160478</v>
      </c>
      <c r="E98" s="10">
        <f>ROUND(+'Aggregate Screens'!AN93,0)</f>
        <v>12695</v>
      </c>
      <c r="F98" s="11">
        <f t="shared" si="3"/>
        <v>1036.67</v>
      </c>
      <c r="G98" s="10">
        <f>ROUND(+'Aggregate Screens'!Q198,0)</f>
        <v>15032670</v>
      </c>
      <c r="H98" s="10">
        <f>ROUND(+'Aggregate Screens'!AN198,0)</f>
        <v>12672</v>
      </c>
      <c r="I98" s="11">
        <f t="shared" si="4"/>
        <v>1186.29</v>
      </c>
      <c r="K98" s="12">
        <f t="shared" si="5"/>
        <v>0.14432751020093182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Screens'!Q94,0)</f>
        <v>3993299</v>
      </c>
      <c r="E99" s="10">
        <f>ROUND(+'Aggregate Screens'!AN94,0)</f>
        <v>7232</v>
      </c>
      <c r="F99" s="11">
        <f t="shared" si="3"/>
        <v>552.17</v>
      </c>
      <c r="G99" s="10">
        <f>ROUND(+'Aggregate Screens'!Q199,0)</f>
        <v>7098938</v>
      </c>
      <c r="H99" s="10">
        <f>ROUND(+'Aggregate Screens'!AN199,0)</f>
        <v>9260</v>
      </c>
      <c r="I99" s="11">
        <f t="shared" si="4"/>
        <v>766.62</v>
      </c>
      <c r="K99" s="12">
        <f t="shared" si="5"/>
        <v>0.3883767680243404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Screens'!Q95,0)</f>
        <v>4209395</v>
      </c>
      <c r="E100" s="10">
        <f>ROUND(+'Aggregate Screens'!AN95,0)</f>
        <v>4763</v>
      </c>
      <c r="F100" s="11">
        <f t="shared" si="3"/>
        <v>883.77</v>
      </c>
      <c r="G100" s="10">
        <f>ROUND(+'Aggregate Screens'!Q200,0)</f>
        <v>4488365</v>
      </c>
      <c r="H100" s="10">
        <f>ROUND(+'Aggregate Screens'!AN200,0)</f>
        <v>5095</v>
      </c>
      <c r="I100" s="11">
        <f t="shared" si="4"/>
        <v>880.94</v>
      </c>
      <c r="K100" s="12">
        <f t="shared" si="5"/>
        <v>-0.0032021906152052138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Screens'!Q96,0)</f>
        <v>12704800</v>
      </c>
      <c r="E101" s="10">
        <f>ROUND(+'Aggregate Screens'!AN96,0)</f>
        <v>16033</v>
      </c>
      <c r="F101" s="11">
        <f t="shared" si="3"/>
        <v>792.42</v>
      </c>
      <c r="G101" s="10">
        <f>ROUND(+'Aggregate Screens'!Q201,0)</f>
        <v>14253994</v>
      </c>
      <c r="H101" s="10">
        <f>ROUND(+'Aggregate Screens'!AN201,0)</f>
        <v>15909</v>
      </c>
      <c r="I101" s="11">
        <f t="shared" si="4"/>
        <v>895.97</v>
      </c>
      <c r="K101" s="12">
        <f t="shared" si="5"/>
        <v>0.13067565180081275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Screens'!Q97,0)</f>
        <v>12709315</v>
      </c>
      <c r="E102" s="10">
        <f>ROUND(+'Aggregate Screens'!AN97,0)</f>
        <v>13830</v>
      </c>
      <c r="F102" s="11">
        <f t="shared" si="3"/>
        <v>918.97</v>
      </c>
      <c r="G102" s="10">
        <f>ROUND(+'Aggregate Screens'!Q202,0)</f>
        <v>14767021</v>
      </c>
      <c r="H102" s="10">
        <f>ROUND(+'Aggregate Screens'!AN202,0)</f>
        <v>15387</v>
      </c>
      <c r="I102" s="11">
        <f t="shared" si="4"/>
        <v>959.71</v>
      </c>
      <c r="K102" s="12">
        <f t="shared" si="5"/>
        <v>0.04433224153127968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Screens'!Q98,0)</f>
        <v>0</v>
      </c>
      <c r="E103" s="10">
        <f>ROUND(+'Aggregate Screens'!AN98,0)</f>
        <v>0</v>
      </c>
      <c r="F103" s="11">
        <f t="shared" si="3"/>
      </c>
      <c r="G103" s="10">
        <f>ROUND(+'Aggregate Screens'!Q203,0)</f>
        <v>2724225</v>
      </c>
      <c r="H103" s="10">
        <f>ROUND(+'Aggregate Screens'!AN203,0)</f>
        <v>1638</v>
      </c>
      <c r="I103" s="11">
        <f t="shared" si="4"/>
        <v>1663.14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Screens'!Q99,0)</f>
        <v>1839280</v>
      </c>
      <c r="E104" s="10">
        <f>ROUND(+'Aggregate Screens'!AN99,0)</f>
        <v>2105</v>
      </c>
      <c r="F104" s="11">
        <f t="shared" si="3"/>
        <v>873.77</v>
      </c>
      <c r="G104" s="10">
        <f>ROUND(+'Aggregate Screens'!Q204,0)</f>
        <v>1904207</v>
      </c>
      <c r="H104" s="10">
        <f>ROUND(+'Aggregate Screens'!AN204,0)</f>
        <v>2056</v>
      </c>
      <c r="I104" s="11">
        <f t="shared" si="4"/>
        <v>926.17</v>
      </c>
      <c r="K104" s="12">
        <f t="shared" si="5"/>
        <v>0.05997001499250376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Screens'!Q100,0)</f>
        <v>1815367</v>
      </c>
      <c r="E105" s="10">
        <f>ROUND(+'Aggregate Screens'!AN100,0)</f>
        <v>981</v>
      </c>
      <c r="F105" s="11">
        <f t="shared" si="3"/>
        <v>1850.53</v>
      </c>
      <c r="G105" s="10">
        <f>ROUND(+'Aggregate Screens'!Q205,0)</f>
        <v>2063728</v>
      </c>
      <c r="H105" s="10">
        <f>ROUND(+'Aggregate Screens'!AN205,0)</f>
        <v>926</v>
      </c>
      <c r="I105" s="11">
        <f t="shared" si="4"/>
        <v>2228.65</v>
      </c>
      <c r="K105" s="12">
        <f t="shared" si="5"/>
        <v>0.2043306512188401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Screens'!Q101,0)</f>
        <v>599043</v>
      </c>
      <c r="E106" s="10">
        <f>ROUND(+'Aggregate Screens'!AN101,0)</f>
        <v>567</v>
      </c>
      <c r="F106" s="11">
        <f t="shared" si="3"/>
        <v>1056.51</v>
      </c>
      <c r="G106" s="10">
        <f>ROUND(+'Aggregate Screens'!Q206,0)</f>
        <v>551465</v>
      </c>
      <c r="H106" s="10">
        <f>ROUND(+'Aggregate Screens'!AN206,0)</f>
        <v>547</v>
      </c>
      <c r="I106" s="11">
        <f t="shared" si="4"/>
        <v>1008.16</v>
      </c>
      <c r="K106" s="12">
        <f t="shared" si="5"/>
        <v>-0.045763882973185344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4">
      <selection activeCell="J106" sqref="J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125" style="0" customWidth="1"/>
    <col min="6" max="6" width="8.875" style="0" bestFit="1" customWidth="1"/>
    <col min="7" max="7" width="10.875" style="0" bestFit="1" customWidth="1"/>
    <col min="8" max="8" width="7.125" style="0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35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20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64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186</v>
      </c>
      <c r="F8" s="14" t="s">
        <v>182</v>
      </c>
      <c r="G8" s="2" t="s">
        <v>186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36</v>
      </c>
      <c r="E9" s="2" t="s">
        <v>3</v>
      </c>
      <c r="F9" s="2" t="s">
        <v>3</v>
      </c>
      <c r="G9" s="2" t="s">
        <v>36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Screens'!R5,0)</f>
        <v>36514882</v>
      </c>
      <c r="E10" s="10">
        <f>ROUND(+'Aggregate Screens'!AN5,0)</f>
        <v>64206</v>
      </c>
      <c r="F10" s="11">
        <f>IF(D10=0,"",IF(E10=0,"",ROUND(D10/E10,2)))</f>
        <v>568.71</v>
      </c>
      <c r="G10" s="10">
        <f>ROUND(+'Aggregate Screens'!R110,0)</f>
        <v>33968802</v>
      </c>
      <c r="H10" s="10">
        <f>ROUND(+'Aggregate Screens'!AN110,0)</f>
        <v>65434</v>
      </c>
      <c r="I10" s="11">
        <f>IF(G10=0,"",IF(H10=0,"",ROUND(G10/H10,2)))</f>
        <v>519.13</v>
      </c>
      <c r="K10" s="12">
        <f>IF(D10=0,"",IF(E10=0,"",IF(G10=0,"",IF(H10=0,"",+I10/F10-1))))</f>
        <v>-0.08717975769724473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Screens'!R6,0)</f>
        <v>12983183</v>
      </c>
      <c r="E11" s="10">
        <f>ROUND(+'Aggregate Screens'!AN6,0)</f>
        <v>25431</v>
      </c>
      <c r="F11" s="11">
        <f aca="true" t="shared" si="0" ref="F11:F74">IF(D11=0,"",IF(E11=0,"",ROUND(D11/E11,2)))</f>
        <v>510.53</v>
      </c>
      <c r="G11" s="10">
        <f>ROUND(+'Aggregate Screens'!R111,0)</f>
        <v>12556577</v>
      </c>
      <c r="H11" s="10">
        <f>ROUND(+'Aggregate Screens'!AN111,0)</f>
        <v>27098</v>
      </c>
      <c r="I11" s="11">
        <f aca="true" t="shared" si="1" ref="I11:I74">IF(G11=0,"",IF(H11=0,"",ROUND(G11/H11,2)))</f>
        <v>463.38</v>
      </c>
      <c r="K11" s="12">
        <f aca="true" t="shared" si="2" ref="K11:K74">IF(D11=0,"",IF(E11=0,"",IF(G11=0,"",IF(H11=0,"",+I11/F11-1))))</f>
        <v>-0.0923550036236852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Screens'!R7,0)</f>
        <v>1351875</v>
      </c>
      <c r="E12" s="10">
        <f>ROUND(+'Aggregate Screens'!AN7,0)</f>
        <v>1629</v>
      </c>
      <c r="F12" s="11">
        <f t="shared" si="0"/>
        <v>829.88</v>
      </c>
      <c r="G12" s="10">
        <f>ROUND(+'Aggregate Screens'!R112,0)</f>
        <v>930202</v>
      </c>
      <c r="H12" s="10">
        <f>ROUND(+'Aggregate Screens'!AN112,0)</f>
        <v>1645</v>
      </c>
      <c r="I12" s="11">
        <f t="shared" si="1"/>
        <v>565.47</v>
      </c>
      <c r="K12" s="12">
        <f t="shared" si="2"/>
        <v>-0.31861232949342067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Screens'!R8,0)</f>
        <v>6967611</v>
      </c>
      <c r="E13" s="10">
        <f>ROUND(+'Aggregate Screens'!AN8,0)</f>
        <v>76904</v>
      </c>
      <c r="F13" s="11">
        <f t="shared" si="0"/>
        <v>90.6</v>
      </c>
      <c r="G13" s="10">
        <f>ROUND(+'Aggregate Screens'!R113,0)</f>
        <v>4389879</v>
      </c>
      <c r="H13" s="10">
        <f>ROUND(+'Aggregate Screens'!AN113,0)</f>
        <v>79237</v>
      </c>
      <c r="I13" s="11">
        <f t="shared" si="1"/>
        <v>55.4</v>
      </c>
      <c r="K13" s="12">
        <f t="shared" si="2"/>
        <v>-0.38852097130242824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Screens'!R9,0)</f>
        <v>6517000</v>
      </c>
      <c r="E14" s="10">
        <f>ROUND(+'Aggregate Screens'!AN9,0)</f>
        <v>26512</v>
      </c>
      <c r="F14" s="11">
        <f t="shared" si="0"/>
        <v>245.81</v>
      </c>
      <c r="G14" s="10">
        <f>ROUND(+'Aggregate Screens'!R114,0)</f>
        <v>3218000</v>
      </c>
      <c r="H14" s="10">
        <f>ROUND(+'Aggregate Screens'!AN114,0)</f>
        <v>28361</v>
      </c>
      <c r="I14" s="11">
        <f t="shared" si="1"/>
        <v>113.47</v>
      </c>
      <c r="K14" s="12">
        <f t="shared" si="2"/>
        <v>-0.5383833041780237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Screens'!R10,0)</f>
        <v>0</v>
      </c>
      <c r="E15" s="10">
        <f>ROUND(+'Aggregate Screens'!AN10,0)</f>
        <v>1208</v>
      </c>
      <c r="F15" s="11">
        <f t="shared" si="0"/>
      </c>
      <c r="G15" s="10">
        <f>ROUND(+'Aggregate Screens'!R115,0)</f>
        <v>0</v>
      </c>
      <c r="H15" s="10">
        <f>ROUND(+'Aggregate Screens'!AN115,0)</f>
        <v>1122</v>
      </c>
      <c r="I15" s="11">
        <f t="shared" si="1"/>
      </c>
      <c r="K15" s="12">
        <f t="shared" si="2"/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Screens'!R11,0)</f>
        <v>1031249</v>
      </c>
      <c r="E16" s="10">
        <f>ROUND(+'Aggregate Screens'!AN11,0)</f>
        <v>2926</v>
      </c>
      <c r="F16" s="11">
        <f t="shared" si="0"/>
        <v>352.44</v>
      </c>
      <c r="G16" s="10">
        <f>ROUND(+'Aggregate Screens'!R116,0)</f>
        <v>772394</v>
      </c>
      <c r="H16" s="10">
        <f>ROUND(+'Aggregate Screens'!AN116,0)</f>
        <v>2664</v>
      </c>
      <c r="I16" s="11">
        <f t="shared" si="1"/>
        <v>289.94</v>
      </c>
      <c r="K16" s="12">
        <f t="shared" si="2"/>
        <v>-0.17733514924526161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Screens'!R12,0)</f>
        <v>3480259</v>
      </c>
      <c r="E17" s="10">
        <f>ROUND(+'Aggregate Screens'!AN12,0)</f>
        <v>4975</v>
      </c>
      <c r="F17" s="11">
        <f t="shared" si="0"/>
        <v>699.55</v>
      </c>
      <c r="G17" s="10">
        <f>ROUND(+'Aggregate Screens'!R117,0)</f>
        <v>4164710</v>
      </c>
      <c r="H17" s="10">
        <f>ROUND(+'Aggregate Screens'!AN117,0)</f>
        <v>4807</v>
      </c>
      <c r="I17" s="11">
        <f t="shared" si="1"/>
        <v>866.38</v>
      </c>
      <c r="K17" s="12">
        <f t="shared" si="2"/>
        <v>0.238481881209349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Screens'!R13,0)</f>
        <v>1303665</v>
      </c>
      <c r="E18" s="10">
        <f>ROUND(+'Aggregate Screens'!AN13,0)</f>
        <v>1506</v>
      </c>
      <c r="F18" s="11">
        <f t="shared" si="0"/>
        <v>865.65</v>
      </c>
      <c r="G18" s="10">
        <f>ROUND(+'Aggregate Screens'!R118,0)</f>
        <v>1320630</v>
      </c>
      <c r="H18" s="10">
        <f>ROUND(+'Aggregate Screens'!AN118,0)</f>
        <v>1454</v>
      </c>
      <c r="I18" s="11">
        <f t="shared" si="1"/>
        <v>908.27</v>
      </c>
      <c r="K18" s="12">
        <f t="shared" si="2"/>
        <v>0.04923467914284063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Screens'!R14,0)</f>
        <v>0</v>
      </c>
      <c r="E19" s="10">
        <f>ROUND(+'Aggregate Screens'!AN14,0)</f>
        <v>23290</v>
      </c>
      <c r="F19" s="11">
        <f t="shared" si="0"/>
      </c>
      <c r="G19" s="10">
        <f>ROUND(+'Aggregate Screens'!R119,0)</f>
        <v>0</v>
      </c>
      <c r="H19" s="10">
        <f>ROUND(+'Aggregate Screens'!AN119,0)</f>
        <v>24570</v>
      </c>
      <c r="I19" s="11">
        <f t="shared" si="1"/>
      </c>
      <c r="K19" s="12">
        <f t="shared" si="2"/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Screens'!R15,0)</f>
        <v>4246000</v>
      </c>
      <c r="E20" s="10">
        <f>ROUND(+'Aggregate Screens'!AN15,0)</f>
        <v>43532</v>
      </c>
      <c r="F20" s="11">
        <f t="shared" si="0"/>
        <v>97.54</v>
      </c>
      <c r="G20" s="10">
        <f>ROUND(+'Aggregate Screens'!R120,0)</f>
        <v>5871000</v>
      </c>
      <c r="H20" s="10">
        <f>ROUND(+'Aggregate Screens'!AN120,0)</f>
        <v>43020</v>
      </c>
      <c r="I20" s="11">
        <f t="shared" si="1"/>
        <v>136.47</v>
      </c>
      <c r="K20" s="12">
        <f t="shared" si="2"/>
        <v>0.39911831043674373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Screens'!R16,0)</f>
        <v>3877343</v>
      </c>
      <c r="E21" s="10">
        <f>ROUND(+'Aggregate Screens'!AN16,0)</f>
        <v>46717</v>
      </c>
      <c r="F21" s="11">
        <f t="shared" si="0"/>
        <v>83</v>
      </c>
      <c r="G21" s="10">
        <f>ROUND(+'Aggregate Screens'!R121,0)</f>
        <v>4662739</v>
      </c>
      <c r="H21" s="10">
        <f>ROUND(+'Aggregate Screens'!AN121,0)</f>
        <v>43072</v>
      </c>
      <c r="I21" s="11">
        <f t="shared" si="1"/>
        <v>108.25</v>
      </c>
      <c r="K21" s="12">
        <f t="shared" si="2"/>
        <v>0.3042168674698795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Screens'!R17,0)</f>
        <v>332136</v>
      </c>
      <c r="E22" s="10">
        <f>ROUND(+'Aggregate Screens'!AN17,0)</f>
        <v>3584</v>
      </c>
      <c r="F22" s="11">
        <f t="shared" si="0"/>
        <v>92.67</v>
      </c>
      <c r="G22" s="10">
        <f>ROUND(+'Aggregate Screens'!R122,0)</f>
        <v>272664</v>
      </c>
      <c r="H22" s="10">
        <f>ROUND(+'Aggregate Screens'!AN122,0)</f>
        <v>3826</v>
      </c>
      <c r="I22" s="11">
        <f t="shared" si="1"/>
        <v>71.27</v>
      </c>
      <c r="K22" s="12">
        <f t="shared" si="2"/>
        <v>-0.2309269450739183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Screens'!R18,0)</f>
        <v>10085651</v>
      </c>
      <c r="E23" s="10">
        <f>ROUND(+'Aggregate Screens'!AN18,0)</f>
        <v>18891</v>
      </c>
      <c r="F23" s="11">
        <f t="shared" si="0"/>
        <v>533.89</v>
      </c>
      <c r="G23" s="10">
        <f>ROUND(+'Aggregate Screens'!R123,0)</f>
        <v>9502829</v>
      </c>
      <c r="H23" s="10">
        <f>ROUND(+'Aggregate Screens'!AN123,0)</f>
        <v>24058</v>
      </c>
      <c r="I23" s="11">
        <f t="shared" si="1"/>
        <v>395</v>
      </c>
      <c r="K23" s="12">
        <f t="shared" si="2"/>
        <v>-0.2601472213377287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Screens'!R19,0)</f>
        <v>10720278</v>
      </c>
      <c r="E24" s="10">
        <f>ROUND(+'Aggregate Screens'!AN19,0)</f>
        <v>13147</v>
      </c>
      <c r="F24" s="11">
        <f t="shared" si="0"/>
        <v>815.42</v>
      </c>
      <c r="G24" s="10">
        <f>ROUND(+'Aggregate Screens'!R124,0)</f>
        <v>11400149</v>
      </c>
      <c r="H24" s="10">
        <f>ROUND(+'Aggregate Screens'!AN124,0)</f>
        <v>13521</v>
      </c>
      <c r="I24" s="11">
        <f t="shared" si="1"/>
        <v>843.14</v>
      </c>
      <c r="K24" s="12">
        <f t="shared" si="2"/>
        <v>0.03399475117117556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Screens'!R20,0)</f>
        <v>5084649</v>
      </c>
      <c r="E25" s="10">
        <f>ROUND(+'Aggregate Screens'!AN20,0)</f>
        <v>11240</v>
      </c>
      <c r="F25" s="11">
        <f t="shared" si="0"/>
        <v>452.37</v>
      </c>
      <c r="G25" s="10">
        <f>ROUND(+'Aggregate Screens'!R125,0)</f>
        <v>6136488</v>
      </c>
      <c r="H25" s="10">
        <f>ROUND(+'Aggregate Screens'!AN125,0)</f>
        <v>11618</v>
      </c>
      <c r="I25" s="11">
        <f t="shared" si="1"/>
        <v>528.19</v>
      </c>
      <c r="K25" s="12">
        <f t="shared" si="2"/>
        <v>0.16760616309658039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Screens'!R21,0)</f>
        <v>1991954</v>
      </c>
      <c r="E26" s="10">
        <f>ROUND(+'Aggregate Screens'!AN21,0)</f>
        <v>3984</v>
      </c>
      <c r="F26" s="11">
        <f t="shared" si="0"/>
        <v>499.99</v>
      </c>
      <c r="G26" s="10">
        <f>ROUND(+'Aggregate Screens'!R126,0)</f>
        <v>2471505</v>
      </c>
      <c r="H26" s="10">
        <f>ROUND(+'Aggregate Screens'!AN126,0)</f>
        <v>4221</v>
      </c>
      <c r="I26" s="11">
        <f t="shared" si="1"/>
        <v>585.53</v>
      </c>
      <c r="K26" s="12">
        <f t="shared" si="2"/>
        <v>0.17108342166843338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Screens'!R22,0)</f>
        <v>2034000</v>
      </c>
      <c r="E27" s="10">
        <f>ROUND(+'Aggregate Screens'!AN22,0)</f>
        <v>1214</v>
      </c>
      <c r="F27" s="11">
        <f t="shared" si="0"/>
        <v>1675.45</v>
      </c>
      <c r="G27" s="10">
        <f>ROUND(+'Aggregate Screens'!R127,0)</f>
        <v>2446788</v>
      </c>
      <c r="H27" s="10">
        <f>ROUND(+'Aggregate Screens'!AN127,0)</f>
        <v>1212</v>
      </c>
      <c r="I27" s="11">
        <f t="shared" si="1"/>
        <v>2018.8</v>
      </c>
      <c r="K27" s="12">
        <f t="shared" si="2"/>
        <v>0.2049300188009191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Screens'!R23,0)</f>
        <v>2018184</v>
      </c>
      <c r="E28" s="10">
        <f>ROUND(+'Aggregate Screens'!AN23,0)</f>
        <v>2419</v>
      </c>
      <c r="F28" s="11">
        <f t="shared" si="0"/>
        <v>834.31</v>
      </c>
      <c r="G28" s="10">
        <f>ROUND(+'Aggregate Screens'!R128,0)</f>
        <v>3287552</v>
      </c>
      <c r="H28" s="10">
        <f>ROUND(+'Aggregate Screens'!AN128,0)</f>
        <v>1940</v>
      </c>
      <c r="I28" s="11">
        <f t="shared" si="1"/>
        <v>1694.61</v>
      </c>
      <c r="K28" s="12">
        <f t="shared" si="2"/>
        <v>1.0311514904531887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Screens'!R24,0)</f>
        <v>3123797</v>
      </c>
      <c r="E29" s="10">
        <f>ROUND(+'Aggregate Screens'!AN24,0)</f>
        <v>13790</v>
      </c>
      <c r="F29" s="11">
        <f t="shared" si="0"/>
        <v>226.53</v>
      </c>
      <c r="G29" s="10">
        <f>ROUND(+'Aggregate Screens'!R129,0)</f>
        <v>3686660</v>
      </c>
      <c r="H29" s="10">
        <f>ROUND(+'Aggregate Screens'!AN129,0)</f>
        <v>13198</v>
      </c>
      <c r="I29" s="11">
        <f t="shared" si="1"/>
        <v>279.33</v>
      </c>
      <c r="K29" s="12">
        <f t="shared" si="2"/>
        <v>0.23308171103165143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Screens'!R25,0)</f>
        <v>2093840</v>
      </c>
      <c r="E30" s="10">
        <f>ROUND(+'Aggregate Screens'!AN25,0)</f>
        <v>2002</v>
      </c>
      <c r="F30" s="11">
        <f t="shared" si="0"/>
        <v>1045.87</v>
      </c>
      <c r="G30" s="10">
        <f>ROUND(+'Aggregate Screens'!R130,0)</f>
        <v>1816587</v>
      </c>
      <c r="H30" s="10">
        <f>ROUND(+'Aggregate Screens'!AN130,0)</f>
        <v>1817</v>
      </c>
      <c r="I30" s="11">
        <f t="shared" si="1"/>
        <v>999.77</v>
      </c>
      <c r="K30" s="12">
        <f t="shared" si="2"/>
        <v>-0.04407813590599208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Screens'!R26,0)</f>
        <v>1222458</v>
      </c>
      <c r="E31" s="10">
        <f>ROUND(+'Aggregate Screens'!AN26,0)</f>
        <v>1630</v>
      </c>
      <c r="F31" s="11">
        <f t="shared" si="0"/>
        <v>749.97</v>
      </c>
      <c r="G31" s="10">
        <f>ROUND(+'Aggregate Screens'!R131,0)</f>
        <v>1367215</v>
      </c>
      <c r="H31" s="10">
        <f>ROUND(+'Aggregate Screens'!AN131,0)</f>
        <v>1521</v>
      </c>
      <c r="I31" s="11">
        <f t="shared" si="1"/>
        <v>898.89</v>
      </c>
      <c r="K31" s="12">
        <f t="shared" si="2"/>
        <v>0.19856794271770872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Screens'!R27,0)</f>
        <v>25923681</v>
      </c>
      <c r="E32" s="10">
        <f>ROUND(+'Aggregate Screens'!AN27,0)</f>
        <v>31658</v>
      </c>
      <c r="F32" s="11">
        <f t="shared" si="0"/>
        <v>818.87</v>
      </c>
      <c r="G32" s="10">
        <f>ROUND(+'Aggregate Screens'!R132,0)</f>
        <v>30982912</v>
      </c>
      <c r="H32" s="10">
        <f>ROUND(+'Aggregate Screens'!AN132,0)</f>
        <v>33827</v>
      </c>
      <c r="I32" s="11">
        <f t="shared" si="1"/>
        <v>915.92</v>
      </c>
      <c r="K32" s="12">
        <f t="shared" si="2"/>
        <v>0.11851698071732986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Screens'!R28,0)</f>
        <v>8836744</v>
      </c>
      <c r="E33" s="10">
        <f>ROUND(+'Aggregate Screens'!AN28,0)</f>
        <v>11731</v>
      </c>
      <c r="F33" s="11">
        <f t="shared" si="0"/>
        <v>753.28</v>
      </c>
      <c r="G33" s="10">
        <f>ROUND(+'Aggregate Screens'!R133,0)</f>
        <v>9984191</v>
      </c>
      <c r="H33" s="10">
        <f>ROUND(+'Aggregate Screens'!AN133,0)</f>
        <v>12132</v>
      </c>
      <c r="I33" s="11">
        <f t="shared" si="1"/>
        <v>822.96</v>
      </c>
      <c r="K33" s="12">
        <f t="shared" si="2"/>
        <v>0.09250212404418012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Screens'!R29,0)</f>
        <v>3176870</v>
      </c>
      <c r="E34" s="10">
        <f>ROUND(+'Aggregate Screens'!AN29,0)</f>
        <v>6208</v>
      </c>
      <c r="F34" s="11">
        <f t="shared" si="0"/>
        <v>511.74</v>
      </c>
      <c r="G34" s="10">
        <f>ROUND(+'Aggregate Screens'!R134,0)</f>
        <v>2627427</v>
      </c>
      <c r="H34" s="10">
        <f>ROUND(+'Aggregate Screens'!AN134,0)</f>
        <v>6490</v>
      </c>
      <c r="I34" s="11">
        <f t="shared" si="1"/>
        <v>404.84</v>
      </c>
      <c r="K34" s="12">
        <f t="shared" si="2"/>
        <v>-0.20889514206432958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Screens'!R30,0)</f>
        <v>2191178</v>
      </c>
      <c r="E35" s="10">
        <f>ROUND(+'Aggregate Screens'!AN30,0)</f>
        <v>1836</v>
      </c>
      <c r="F35" s="11">
        <f t="shared" si="0"/>
        <v>1193.45</v>
      </c>
      <c r="G35" s="10">
        <f>ROUND(+'Aggregate Screens'!R135,0)</f>
        <v>2019378</v>
      </c>
      <c r="H35" s="10">
        <f>ROUND(+'Aggregate Screens'!AN135,0)</f>
        <v>1549</v>
      </c>
      <c r="I35" s="11">
        <f t="shared" si="1"/>
        <v>1303.67</v>
      </c>
      <c r="K35" s="12">
        <f t="shared" si="2"/>
        <v>0.09235409945954998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Screens'!R31,0)</f>
        <v>275597</v>
      </c>
      <c r="E36" s="10">
        <f>ROUND(+'Aggregate Screens'!AN31,0)</f>
        <v>252</v>
      </c>
      <c r="F36" s="11">
        <f t="shared" si="0"/>
        <v>1093.64</v>
      </c>
      <c r="G36" s="10">
        <f>ROUND(+'Aggregate Screens'!R136,0)</f>
        <v>237959</v>
      </c>
      <c r="H36" s="10">
        <f>ROUND(+'Aggregate Screens'!AN136,0)</f>
        <v>237</v>
      </c>
      <c r="I36" s="11">
        <f t="shared" si="1"/>
        <v>1004.05</v>
      </c>
      <c r="K36" s="12">
        <f t="shared" si="2"/>
        <v>-0.08191909586335555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Screens'!R32,0)</f>
        <v>4439939</v>
      </c>
      <c r="E37" s="10">
        <f>ROUND(+'Aggregate Screens'!AN32,0)</f>
        <v>22063</v>
      </c>
      <c r="F37" s="11">
        <f t="shared" si="0"/>
        <v>201.24</v>
      </c>
      <c r="G37" s="10">
        <f>ROUND(+'Aggregate Screens'!R137,0)</f>
        <v>5347199</v>
      </c>
      <c r="H37" s="10">
        <f>ROUND(+'Aggregate Screens'!AN137,0)</f>
        <v>21554</v>
      </c>
      <c r="I37" s="11">
        <f t="shared" si="1"/>
        <v>248.08</v>
      </c>
      <c r="K37" s="12">
        <f t="shared" si="2"/>
        <v>0.23275690717551178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Screens'!R33,0)</f>
        <v>757185</v>
      </c>
      <c r="E38" s="10">
        <f>ROUND(+'Aggregate Screens'!AN33,0)</f>
        <v>224</v>
      </c>
      <c r="F38" s="11">
        <f t="shared" si="0"/>
        <v>3380.29</v>
      </c>
      <c r="G38" s="10">
        <f>ROUND(+'Aggregate Screens'!R138,0)</f>
        <v>885554</v>
      </c>
      <c r="H38" s="10">
        <f>ROUND(+'Aggregate Screens'!AN138,0)</f>
        <v>509</v>
      </c>
      <c r="I38" s="11">
        <f t="shared" si="1"/>
        <v>1739.79</v>
      </c>
      <c r="K38" s="12">
        <f t="shared" si="2"/>
        <v>-0.48531339027124887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Screens'!R34,0)</f>
        <v>7625019</v>
      </c>
      <c r="E39" s="10">
        <f>ROUND(+'Aggregate Screens'!AN34,0)</f>
        <v>47661</v>
      </c>
      <c r="F39" s="11">
        <f t="shared" si="0"/>
        <v>159.98</v>
      </c>
      <c r="G39" s="10">
        <f>ROUND(+'Aggregate Screens'!R139,0)</f>
        <v>7652940</v>
      </c>
      <c r="H39" s="10">
        <f>ROUND(+'Aggregate Screens'!AN139,0)</f>
        <v>52314</v>
      </c>
      <c r="I39" s="11">
        <f t="shared" si="1"/>
        <v>146.29</v>
      </c>
      <c r="K39" s="12">
        <f t="shared" si="2"/>
        <v>-0.08557319664958118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Screens'!R35,0)</f>
        <v>4781032</v>
      </c>
      <c r="E40" s="10">
        <f>ROUND(+'Aggregate Screens'!AN35,0)</f>
        <v>4378</v>
      </c>
      <c r="F40" s="11">
        <f t="shared" si="0"/>
        <v>1092.06</v>
      </c>
      <c r="G40" s="10">
        <f>ROUND(+'Aggregate Screens'!R140,0)</f>
        <v>5314857</v>
      </c>
      <c r="H40" s="10">
        <f>ROUND(+'Aggregate Screens'!AN140,0)</f>
        <v>4690</v>
      </c>
      <c r="I40" s="11">
        <f t="shared" si="1"/>
        <v>1133.23</v>
      </c>
      <c r="K40" s="12">
        <f t="shared" si="2"/>
        <v>0.03769939380620113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Screens'!R36,0)</f>
        <v>657147</v>
      </c>
      <c r="E41" s="10">
        <f>ROUND(+'Aggregate Screens'!AN36,0)</f>
        <v>1264</v>
      </c>
      <c r="F41" s="11">
        <f t="shared" si="0"/>
        <v>519.89</v>
      </c>
      <c r="G41" s="10">
        <f>ROUND(+'Aggregate Screens'!R141,0)</f>
        <v>587425</v>
      </c>
      <c r="H41" s="10">
        <f>ROUND(+'Aggregate Screens'!AN141,0)</f>
        <v>1369</v>
      </c>
      <c r="I41" s="11">
        <f t="shared" si="1"/>
        <v>429.09</v>
      </c>
      <c r="K41" s="12">
        <f t="shared" si="2"/>
        <v>-0.17465233030064053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Screens'!R37,0)</f>
        <v>273872</v>
      </c>
      <c r="E42" s="10">
        <f>ROUND(+'Aggregate Screens'!AN37,0)</f>
        <v>13168</v>
      </c>
      <c r="F42" s="11">
        <f t="shared" si="0"/>
        <v>20.8</v>
      </c>
      <c r="G42" s="10">
        <f>ROUND(+'Aggregate Screens'!R142,0)</f>
        <v>214422</v>
      </c>
      <c r="H42" s="10">
        <f>ROUND(+'Aggregate Screens'!AN142,0)</f>
        <v>12871</v>
      </c>
      <c r="I42" s="11">
        <f t="shared" si="1"/>
        <v>16.66</v>
      </c>
      <c r="K42" s="12">
        <f t="shared" si="2"/>
        <v>-0.1990384615384616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Screens'!R38,0)</f>
        <v>1813820</v>
      </c>
      <c r="E43" s="10">
        <f>ROUND(+'Aggregate Screens'!AN38,0)</f>
        <v>5790</v>
      </c>
      <c r="F43" s="11">
        <f t="shared" si="0"/>
        <v>313.27</v>
      </c>
      <c r="G43" s="10">
        <f>ROUND(+'Aggregate Screens'!R143,0)</f>
        <v>2071720</v>
      </c>
      <c r="H43" s="10">
        <f>ROUND(+'Aggregate Screens'!AN143,0)</f>
        <v>5972</v>
      </c>
      <c r="I43" s="11">
        <f t="shared" si="1"/>
        <v>346.91</v>
      </c>
      <c r="K43" s="12">
        <f t="shared" si="2"/>
        <v>0.10738340728445128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Screens'!R39,0)</f>
        <v>360930</v>
      </c>
      <c r="E44" s="10">
        <f>ROUND(+'Aggregate Screens'!AN39,0)</f>
        <v>4926</v>
      </c>
      <c r="F44" s="11">
        <f t="shared" si="0"/>
        <v>73.27</v>
      </c>
      <c r="G44" s="10">
        <f>ROUND(+'Aggregate Screens'!R144,0)</f>
        <v>475978</v>
      </c>
      <c r="H44" s="10">
        <f>ROUND(+'Aggregate Screens'!AN144,0)</f>
        <v>4607</v>
      </c>
      <c r="I44" s="11">
        <f t="shared" si="1"/>
        <v>103.32</v>
      </c>
      <c r="K44" s="12">
        <f t="shared" si="2"/>
        <v>0.4101269278012829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Screens'!R40,0)</f>
        <v>1404648</v>
      </c>
      <c r="E45" s="10">
        <f>ROUND(+'Aggregate Screens'!AN40,0)</f>
        <v>2275</v>
      </c>
      <c r="F45" s="11">
        <f t="shared" si="0"/>
        <v>617.43</v>
      </c>
      <c r="G45" s="10">
        <f>ROUND(+'Aggregate Screens'!R145,0)</f>
        <v>1361011</v>
      </c>
      <c r="H45" s="10">
        <f>ROUND(+'Aggregate Screens'!AN145,0)</f>
        <v>2016</v>
      </c>
      <c r="I45" s="11">
        <f t="shared" si="1"/>
        <v>675.1</v>
      </c>
      <c r="K45" s="12">
        <f t="shared" si="2"/>
        <v>0.0934033007790358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Screens'!R41,0)</f>
        <v>3633703</v>
      </c>
      <c r="E46" s="10">
        <f>ROUND(+'Aggregate Screens'!AN41,0)</f>
        <v>5384</v>
      </c>
      <c r="F46" s="11">
        <f t="shared" si="0"/>
        <v>674.91</v>
      </c>
      <c r="G46" s="10">
        <f>ROUND(+'Aggregate Screens'!R146,0)</f>
        <v>0</v>
      </c>
      <c r="H46" s="10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Screens'!R42,0)</f>
        <v>427033</v>
      </c>
      <c r="E47" s="10">
        <f>ROUND(+'Aggregate Screens'!AN42,0)</f>
        <v>521</v>
      </c>
      <c r="F47" s="11">
        <f t="shared" si="0"/>
        <v>819.64</v>
      </c>
      <c r="G47" s="10">
        <f>ROUND(+'Aggregate Screens'!R147,0)</f>
        <v>270865</v>
      </c>
      <c r="H47" s="10">
        <f>ROUND(+'Aggregate Screens'!AN147,0)</f>
        <v>588</v>
      </c>
      <c r="I47" s="11">
        <f t="shared" si="1"/>
        <v>460.65</v>
      </c>
      <c r="K47" s="12">
        <f t="shared" si="2"/>
        <v>-0.4379849690107852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Screens'!R43,0)</f>
        <v>318465</v>
      </c>
      <c r="E48" s="10">
        <f>ROUND(+'Aggregate Screens'!AN43,0)</f>
        <v>1899</v>
      </c>
      <c r="F48" s="11">
        <f t="shared" si="0"/>
        <v>167.7</v>
      </c>
      <c r="G48" s="10">
        <f>ROUND(+'Aggregate Screens'!R148,0)</f>
        <v>278563</v>
      </c>
      <c r="H48" s="10">
        <f>ROUND(+'Aggregate Screens'!AN148,0)</f>
        <v>1895</v>
      </c>
      <c r="I48" s="11">
        <f t="shared" si="1"/>
        <v>147</v>
      </c>
      <c r="K48" s="12">
        <f t="shared" si="2"/>
        <v>-0.12343470483005359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Screens'!R44,0)</f>
        <v>21040216</v>
      </c>
      <c r="E49" s="10">
        <f>ROUND(+'Aggregate Screens'!AN44,0)</f>
        <v>20908</v>
      </c>
      <c r="F49" s="11">
        <f t="shared" si="0"/>
        <v>1006.32</v>
      </c>
      <c r="G49" s="10">
        <f>ROUND(+'Aggregate Screens'!R149,0)</f>
        <v>18441977</v>
      </c>
      <c r="H49" s="10">
        <f>ROUND(+'Aggregate Screens'!AN149,0)</f>
        <v>21534</v>
      </c>
      <c r="I49" s="11">
        <f t="shared" si="1"/>
        <v>856.41</v>
      </c>
      <c r="K49" s="12">
        <f t="shared" si="2"/>
        <v>-0.14896851896017183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Screens'!R45,0)</f>
        <v>31537020</v>
      </c>
      <c r="E50" s="10">
        <f>ROUND(+'Aggregate Screens'!AN45,0)</f>
        <v>48016</v>
      </c>
      <c r="F50" s="11">
        <f t="shared" si="0"/>
        <v>656.8</v>
      </c>
      <c r="G50" s="10">
        <f>ROUND(+'Aggregate Screens'!R150,0)</f>
        <v>42177157</v>
      </c>
      <c r="H50" s="10">
        <f>ROUND(+'Aggregate Screens'!AN150,0)</f>
        <v>48950</v>
      </c>
      <c r="I50" s="11">
        <f t="shared" si="1"/>
        <v>861.64</v>
      </c>
      <c r="K50" s="12">
        <f t="shared" si="2"/>
        <v>0.311875761266748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Screens'!R46,0)</f>
        <v>692990</v>
      </c>
      <c r="E51" s="10">
        <f>ROUND(+'Aggregate Screens'!AN46,0)</f>
        <v>501</v>
      </c>
      <c r="F51" s="11">
        <f t="shared" si="0"/>
        <v>1383.21</v>
      </c>
      <c r="G51" s="10">
        <f>ROUND(+'Aggregate Screens'!R151,0)</f>
        <v>999313</v>
      </c>
      <c r="H51" s="10">
        <f>ROUND(+'Aggregate Screens'!AN151,0)</f>
        <v>591</v>
      </c>
      <c r="I51" s="11">
        <f t="shared" si="1"/>
        <v>1690.88</v>
      </c>
      <c r="K51" s="12">
        <f t="shared" si="2"/>
        <v>0.22243187946877185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Screens'!R47,0)</f>
        <v>15226016</v>
      </c>
      <c r="E52" s="10">
        <f>ROUND(+'Aggregate Screens'!AN47,0)</f>
        <v>23626</v>
      </c>
      <c r="F52" s="11">
        <f t="shared" si="0"/>
        <v>644.46</v>
      </c>
      <c r="G52" s="10">
        <f>ROUND(+'Aggregate Screens'!R152,0)</f>
        <v>8090756</v>
      </c>
      <c r="H52" s="10">
        <f>ROUND(+'Aggregate Screens'!AN152,0)</f>
        <v>24107</v>
      </c>
      <c r="I52" s="11">
        <f t="shared" si="1"/>
        <v>335.62</v>
      </c>
      <c r="K52" s="12">
        <f t="shared" si="2"/>
        <v>-0.4792229153089408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Screens'!R48,0)</f>
        <v>13715223</v>
      </c>
      <c r="E53" s="10">
        <f>ROUND(+'Aggregate Screens'!AN48,0)</f>
        <v>36964</v>
      </c>
      <c r="F53" s="11">
        <f t="shared" si="0"/>
        <v>371.04</v>
      </c>
      <c r="G53" s="10">
        <f>ROUND(+'Aggregate Screens'!R153,0)</f>
        <v>15124448</v>
      </c>
      <c r="H53" s="10">
        <f>ROUND(+'Aggregate Screens'!AN153,0)</f>
        <v>40193</v>
      </c>
      <c r="I53" s="11">
        <f t="shared" si="1"/>
        <v>376.3</v>
      </c>
      <c r="K53" s="12">
        <f t="shared" si="2"/>
        <v>0.014176369124622612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Screens'!R49,0)</f>
        <v>1144421</v>
      </c>
      <c r="E54" s="10">
        <f>ROUND(+'Aggregate Screens'!AN49,0)</f>
        <v>11965</v>
      </c>
      <c r="F54" s="11">
        <f t="shared" si="0"/>
        <v>95.65</v>
      </c>
      <c r="G54" s="10">
        <f>ROUND(+'Aggregate Screens'!R154,0)</f>
        <v>1040414</v>
      </c>
      <c r="H54" s="10">
        <f>ROUND(+'Aggregate Screens'!AN154,0)</f>
        <v>12684</v>
      </c>
      <c r="I54" s="11">
        <f t="shared" si="1"/>
        <v>82.03</v>
      </c>
      <c r="K54" s="12">
        <f t="shared" si="2"/>
        <v>-0.14239414532148464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Screens'!R50,0)</f>
        <v>4776377</v>
      </c>
      <c r="E55" s="10">
        <f>ROUND(+'Aggregate Screens'!AN50,0)</f>
        <v>7752</v>
      </c>
      <c r="F55" s="11">
        <f t="shared" si="0"/>
        <v>616.15</v>
      </c>
      <c r="G55" s="10">
        <f>ROUND(+'Aggregate Screens'!R155,0)</f>
        <v>5502659</v>
      </c>
      <c r="H55" s="10">
        <f>ROUND(+'Aggregate Screens'!AN155,0)</f>
        <v>8079</v>
      </c>
      <c r="I55" s="11">
        <f t="shared" si="1"/>
        <v>681.11</v>
      </c>
      <c r="K55" s="12">
        <f t="shared" si="2"/>
        <v>0.10542887283940616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Screens'!R51,0)</f>
        <v>1036850</v>
      </c>
      <c r="E56" s="10">
        <f>ROUND(+'Aggregate Screens'!AN51,0)</f>
        <v>289</v>
      </c>
      <c r="F56" s="11">
        <f t="shared" si="0"/>
        <v>3587.72</v>
      </c>
      <c r="G56" s="10">
        <f>ROUND(+'Aggregate Screens'!R156,0)</f>
        <v>1221933</v>
      </c>
      <c r="H56" s="10">
        <f>ROUND(+'Aggregate Screens'!AN156,0)</f>
        <v>1252</v>
      </c>
      <c r="I56" s="11">
        <f t="shared" si="1"/>
        <v>975.98</v>
      </c>
      <c r="K56" s="12">
        <f t="shared" si="2"/>
        <v>-0.7279665079772111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Screens'!R52,0)</f>
        <v>4941268</v>
      </c>
      <c r="E57" s="10">
        <f>ROUND(+'Aggregate Screens'!AN52,0)</f>
        <v>15861</v>
      </c>
      <c r="F57" s="11">
        <f t="shared" si="0"/>
        <v>311.54</v>
      </c>
      <c r="G57" s="10">
        <f>ROUND(+'Aggregate Screens'!R157,0)</f>
        <v>5052372</v>
      </c>
      <c r="H57" s="10">
        <f>ROUND(+'Aggregate Screens'!AN157,0)</f>
        <v>15975</v>
      </c>
      <c r="I57" s="11">
        <f t="shared" si="1"/>
        <v>316.27</v>
      </c>
      <c r="K57" s="12">
        <f t="shared" si="2"/>
        <v>0.015182641073377301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Screens'!R53,0)</f>
        <v>14187888</v>
      </c>
      <c r="E58" s="10">
        <f>ROUND(+'Aggregate Screens'!AN53,0)</f>
        <v>21255</v>
      </c>
      <c r="F58" s="11">
        <f t="shared" si="0"/>
        <v>667.51</v>
      </c>
      <c r="G58" s="10">
        <f>ROUND(+'Aggregate Screens'!R158,0)</f>
        <v>16405240</v>
      </c>
      <c r="H58" s="10">
        <f>ROUND(+'Aggregate Screens'!AN158,0)</f>
        <v>22355</v>
      </c>
      <c r="I58" s="11">
        <f t="shared" si="1"/>
        <v>733.85</v>
      </c>
      <c r="K58" s="12">
        <f t="shared" si="2"/>
        <v>0.09938427888720769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Screens'!R54,0)</f>
        <v>1960718</v>
      </c>
      <c r="E59" s="10">
        <f>ROUND(+'Aggregate Screens'!AN54,0)</f>
        <v>4055</v>
      </c>
      <c r="F59" s="11">
        <f t="shared" si="0"/>
        <v>483.53</v>
      </c>
      <c r="G59" s="10">
        <f>ROUND(+'Aggregate Screens'!R159,0)</f>
        <v>2248116</v>
      </c>
      <c r="H59" s="10">
        <f>ROUND(+'Aggregate Screens'!AN159,0)</f>
        <v>4400</v>
      </c>
      <c r="I59" s="11">
        <f t="shared" si="1"/>
        <v>510.94</v>
      </c>
      <c r="K59" s="12">
        <f t="shared" si="2"/>
        <v>0.05668727896924697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Screens'!R55,0)</f>
        <v>78399</v>
      </c>
      <c r="E60" s="10">
        <f>ROUND(+'Aggregate Screens'!AN55,0)</f>
        <v>494</v>
      </c>
      <c r="F60" s="11">
        <f t="shared" si="0"/>
        <v>158.7</v>
      </c>
      <c r="G60" s="10">
        <f>ROUND(+'Aggregate Screens'!R160,0)</f>
        <v>0</v>
      </c>
      <c r="H60" s="10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Screens'!R56,0)</f>
        <v>4476001</v>
      </c>
      <c r="E61" s="10">
        <f>ROUND(+'Aggregate Screens'!AN56,0)</f>
        <v>28659</v>
      </c>
      <c r="F61" s="11">
        <f t="shared" si="0"/>
        <v>156.18</v>
      </c>
      <c r="G61" s="10">
        <f>ROUND(+'Aggregate Screens'!R161,0)</f>
        <v>7025156</v>
      </c>
      <c r="H61" s="10">
        <f>ROUND(+'Aggregate Screens'!AN161,0)</f>
        <v>28694</v>
      </c>
      <c r="I61" s="11">
        <f t="shared" si="1"/>
        <v>244.83</v>
      </c>
      <c r="K61" s="12">
        <f t="shared" si="2"/>
        <v>0.5676142912024587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Screens'!R57,0)</f>
        <v>1015924</v>
      </c>
      <c r="E62" s="10">
        <f>ROUND(+'Aggregate Screens'!AN57,0)</f>
        <v>30005</v>
      </c>
      <c r="F62" s="11">
        <f t="shared" si="0"/>
        <v>33.86</v>
      </c>
      <c r="G62" s="10">
        <f>ROUND(+'Aggregate Screens'!R162,0)</f>
        <v>1881425</v>
      </c>
      <c r="H62" s="10">
        <f>ROUND(+'Aggregate Screens'!AN162,0)</f>
        <v>32043</v>
      </c>
      <c r="I62" s="11">
        <f t="shared" si="1"/>
        <v>58.72</v>
      </c>
      <c r="K62" s="12">
        <f t="shared" si="2"/>
        <v>0.7341996455995274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Screens'!R58,0)</f>
        <v>1755813</v>
      </c>
      <c r="E63" s="10">
        <f>ROUND(+'Aggregate Screens'!AN58,0)</f>
        <v>3063</v>
      </c>
      <c r="F63" s="11">
        <f t="shared" si="0"/>
        <v>573.23</v>
      </c>
      <c r="G63" s="10">
        <f>ROUND(+'Aggregate Screens'!R163,0)</f>
        <v>2118547</v>
      </c>
      <c r="H63" s="10">
        <f>ROUND(+'Aggregate Screens'!AN163,0)</f>
        <v>3023</v>
      </c>
      <c r="I63" s="11">
        <f t="shared" si="1"/>
        <v>700.81</v>
      </c>
      <c r="K63" s="12">
        <f t="shared" si="2"/>
        <v>0.22256336897929274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Screens'!R59,0)</f>
        <v>432604</v>
      </c>
      <c r="E64" s="10">
        <f>ROUND(+'Aggregate Screens'!AN59,0)</f>
        <v>897</v>
      </c>
      <c r="F64" s="11">
        <f t="shared" si="0"/>
        <v>482.28</v>
      </c>
      <c r="G64" s="10">
        <f>ROUND(+'Aggregate Screens'!R164,0)</f>
        <v>459736</v>
      </c>
      <c r="H64" s="10">
        <f>ROUND(+'Aggregate Screens'!AN164,0)</f>
        <v>937</v>
      </c>
      <c r="I64" s="11">
        <f t="shared" si="1"/>
        <v>490.65</v>
      </c>
      <c r="K64" s="12">
        <f t="shared" si="2"/>
        <v>0.017355063448619035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Screens'!R60,0)</f>
        <v>3108222</v>
      </c>
      <c r="E65" s="10">
        <f>ROUND(+'Aggregate Screens'!AN60,0)</f>
        <v>1330</v>
      </c>
      <c r="F65" s="11">
        <f t="shared" si="0"/>
        <v>2337.01</v>
      </c>
      <c r="G65" s="10">
        <f>ROUND(+'Aggregate Screens'!R165,0)</f>
        <v>2841585</v>
      </c>
      <c r="H65" s="10">
        <f>ROUND(+'Aggregate Screens'!AN165,0)</f>
        <v>2219</v>
      </c>
      <c r="I65" s="11">
        <f t="shared" si="1"/>
        <v>1280.57</v>
      </c>
      <c r="K65" s="12">
        <f t="shared" si="2"/>
        <v>-0.4520477019781688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Screens'!R61,0)</f>
        <v>2527219</v>
      </c>
      <c r="E66" s="10">
        <f>ROUND(+'Aggregate Screens'!AN61,0)</f>
        <v>4449</v>
      </c>
      <c r="F66" s="11">
        <f t="shared" si="0"/>
        <v>568.04</v>
      </c>
      <c r="G66" s="10">
        <f>ROUND(+'Aggregate Screens'!R166,0)</f>
        <v>2956123</v>
      </c>
      <c r="H66" s="10">
        <f>ROUND(+'Aggregate Screens'!AN166,0)</f>
        <v>4267</v>
      </c>
      <c r="I66" s="11">
        <f t="shared" si="1"/>
        <v>692.79</v>
      </c>
      <c r="K66" s="12">
        <f t="shared" si="2"/>
        <v>0.21961481585803821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Screens'!R62,0)</f>
        <v>1296277</v>
      </c>
      <c r="E67" s="10">
        <f>ROUND(+'Aggregate Screens'!AN62,0)</f>
        <v>1717</v>
      </c>
      <c r="F67" s="11">
        <f t="shared" si="0"/>
        <v>754.97</v>
      </c>
      <c r="G67" s="10">
        <f>ROUND(+'Aggregate Screens'!R167,0)</f>
        <v>1308765</v>
      </c>
      <c r="H67" s="10">
        <f>ROUND(+'Aggregate Screens'!AN167,0)</f>
        <v>1813</v>
      </c>
      <c r="I67" s="11">
        <f t="shared" si="1"/>
        <v>721.88</v>
      </c>
      <c r="K67" s="12">
        <f t="shared" si="2"/>
        <v>-0.04382955614130368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Screens'!R63,0)</f>
        <v>9499360</v>
      </c>
      <c r="E68" s="10">
        <f>ROUND(+'Aggregate Screens'!AN63,0)</f>
        <v>34477</v>
      </c>
      <c r="F68" s="11">
        <f t="shared" si="0"/>
        <v>275.53</v>
      </c>
      <c r="G68" s="10">
        <f>ROUND(+'Aggregate Screens'!R168,0)</f>
        <v>13229470</v>
      </c>
      <c r="H68" s="10">
        <f>ROUND(+'Aggregate Screens'!AN168,0)</f>
        <v>34729</v>
      </c>
      <c r="I68" s="11">
        <f t="shared" si="1"/>
        <v>380.93</v>
      </c>
      <c r="K68" s="12">
        <f t="shared" si="2"/>
        <v>0.3825354770805358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Screens'!R64,0)</f>
        <v>4858627</v>
      </c>
      <c r="E69" s="10">
        <f>ROUND(+'Aggregate Screens'!AN64,0)</f>
        <v>7230</v>
      </c>
      <c r="F69" s="11">
        <f t="shared" si="0"/>
        <v>672.01</v>
      </c>
      <c r="G69" s="10">
        <f>ROUND(+'Aggregate Screens'!R169,0)</f>
        <v>6606094</v>
      </c>
      <c r="H69" s="10">
        <f>ROUND(+'Aggregate Screens'!AN169,0)</f>
        <v>6463</v>
      </c>
      <c r="I69" s="11">
        <f t="shared" si="1"/>
        <v>1022.14</v>
      </c>
      <c r="K69" s="12">
        <f t="shared" si="2"/>
        <v>0.5210190324548742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Screens'!R65,0)</f>
        <v>167666</v>
      </c>
      <c r="E70" s="10">
        <f>ROUND(+'Aggregate Screens'!AN65,0)</f>
        <v>2799</v>
      </c>
      <c r="F70" s="11">
        <f t="shared" si="0"/>
        <v>59.9</v>
      </c>
      <c r="G70" s="10">
        <f>ROUND(+'Aggregate Screens'!R170,0)</f>
        <v>293347</v>
      </c>
      <c r="H70" s="10">
        <f>ROUND(+'Aggregate Screens'!AN170,0)</f>
        <v>2947</v>
      </c>
      <c r="I70" s="11">
        <f t="shared" si="1"/>
        <v>99.54</v>
      </c>
      <c r="K70" s="12">
        <f t="shared" si="2"/>
        <v>0.6617696160267112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Screens'!R66,0)</f>
        <v>133119</v>
      </c>
      <c r="E71" s="10">
        <f>ROUND(+'Aggregate Screens'!AN66,0)</f>
        <v>1358</v>
      </c>
      <c r="F71" s="11">
        <f t="shared" si="0"/>
        <v>98.03</v>
      </c>
      <c r="G71" s="10">
        <f>ROUND(+'Aggregate Screens'!R171,0)</f>
        <v>124639</v>
      </c>
      <c r="H71" s="10">
        <f>ROUND(+'Aggregate Screens'!AN171,0)</f>
        <v>614</v>
      </c>
      <c r="I71" s="11">
        <f t="shared" si="1"/>
        <v>203</v>
      </c>
      <c r="K71" s="12">
        <f t="shared" si="2"/>
        <v>1.0707946546975418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Screens'!R67,0)</f>
        <v>3862689</v>
      </c>
      <c r="E72" s="10">
        <f>ROUND(+'Aggregate Screens'!AN67,0)</f>
        <v>33572</v>
      </c>
      <c r="F72" s="11">
        <f t="shared" si="0"/>
        <v>115.06</v>
      </c>
      <c r="G72" s="10">
        <f>ROUND(+'Aggregate Screens'!R172,0)</f>
        <v>4696403</v>
      </c>
      <c r="H72" s="10">
        <f>ROUND(+'Aggregate Screens'!AN172,0)</f>
        <v>34768</v>
      </c>
      <c r="I72" s="11">
        <f t="shared" si="1"/>
        <v>135.08</v>
      </c>
      <c r="K72" s="12">
        <f t="shared" si="2"/>
        <v>0.1739961759082218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Screens'!R68,0)</f>
        <v>17208822</v>
      </c>
      <c r="E73" s="10">
        <f>ROUND(+'Aggregate Screens'!AN68,0)</f>
        <v>27113</v>
      </c>
      <c r="F73" s="11">
        <f t="shared" si="0"/>
        <v>634.71</v>
      </c>
      <c r="G73" s="10">
        <f>ROUND(+'Aggregate Screens'!R173,0)</f>
        <v>18186092</v>
      </c>
      <c r="H73" s="10">
        <f>ROUND(+'Aggregate Screens'!AN173,0)</f>
        <v>28692</v>
      </c>
      <c r="I73" s="11">
        <f t="shared" si="1"/>
        <v>633.84</v>
      </c>
      <c r="K73" s="12">
        <f t="shared" si="2"/>
        <v>-0.0013707047312946363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Screens'!R69,0)</f>
        <v>21283428</v>
      </c>
      <c r="E74" s="10">
        <f>ROUND(+'Aggregate Screens'!AN69,0)</f>
        <v>59724</v>
      </c>
      <c r="F74" s="11">
        <f t="shared" si="0"/>
        <v>356.36</v>
      </c>
      <c r="G74" s="10">
        <f>ROUND(+'Aggregate Screens'!R174,0)</f>
        <v>26848095</v>
      </c>
      <c r="H74" s="10">
        <f>ROUND(+'Aggregate Screens'!AN174,0)</f>
        <v>64334</v>
      </c>
      <c r="I74" s="11">
        <f t="shared" si="1"/>
        <v>417.32</v>
      </c>
      <c r="K74" s="12">
        <f t="shared" si="2"/>
        <v>0.17106297003030635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Screens'!R70,0)</f>
        <v>7174253</v>
      </c>
      <c r="E75" s="10">
        <f>ROUND(+'Aggregate Screens'!AN70,0)</f>
        <v>31048</v>
      </c>
      <c r="F75" s="11">
        <f aca="true" t="shared" si="3" ref="F75:F106">IF(D75=0,"",IF(E75=0,"",ROUND(D75/E75,2)))</f>
        <v>231.07</v>
      </c>
      <c r="G75" s="10">
        <f>ROUND(+'Aggregate Screens'!R175,0)</f>
        <v>8624114</v>
      </c>
      <c r="H75" s="10">
        <f>ROUND(+'Aggregate Screens'!AN175,0)</f>
        <v>31549</v>
      </c>
      <c r="I75" s="11">
        <f aca="true" t="shared" si="4" ref="I75:I106">IF(G75=0,"",IF(H75=0,"",ROUND(G75/H75,2)))</f>
        <v>273.36</v>
      </c>
      <c r="K75" s="12">
        <f aca="true" t="shared" si="5" ref="K75:K106">IF(D75=0,"",IF(E75=0,"",IF(G75=0,"",IF(H75=0,"",+I75/F75-1))))</f>
        <v>0.18301813303328007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Screens'!R71,0)</f>
        <v>832267</v>
      </c>
      <c r="E76" s="10">
        <f>ROUND(+'Aggregate Screens'!AN71,0)</f>
        <v>1459</v>
      </c>
      <c r="F76" s="11">
        <f t="shared" si="3"/>
        <v>570.44</v>
      </c>
      <c r="G76" s="10">
        <f>ROUND(+'Aggregate Screens'!R176,0)</f>
        <v>764914</v>
      </c>
      <c r="H76" s="10">
        <f>ROUND(+'Aggregate Screens'!AN176,0)</f>
        <v>1701</v>
      </c>
      <c r="I76" s="11">
        <f t="shared" si="4"/>
        <v>449.68</v>
      </c>
      <c r="K76" s="12">
        <f t="shared" si="5"/>
        <v>-0.21169623448566022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Screens'!R72,0)</f>
        <v>185449</v>
      </c>
      <c r="E77" s="10">
        <f>ROUND(+'Aggregate Screens'!AN72,0)</f>
        <v>560</v>
      </c>
      <c r="F77" s="11">
        <f t="shared" si="3"/>
        <v>331.16</v>
      </c>
      <c r="G77" s="10">
        <f>ROUND(+'Aggregate Screens'!R177,0)</f>
        <v>221085</v>
      </c>
      <c r="H77" s="10">
        <f>ROUND(+'Aggregate Screens'!AN177,0)</f>
        <v>595</v>
      </c>
      <c r="I77" s="11">
        <f t="shared" si="4"/>
        <v>371.57</v>
      </c>
      <c r="K77" s="12">
        <f t="shared" si="5"/>
        <v>0.12202560695736198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Screens'!R73,0)</f>
        <v>8006501</v>
      </c>
      <c r="E78" s="10">
        <f>ROUND(+'Aggregate Screens'!AN73,0)</f>
        <v>18831</v>
      </c>
      <c r="F78" s="11">
        <f t="shared" si="3"/>
        <v>425.18</v>
      </c>
      <c r="G78" s="10">
        <f>ROUND(+'Aggregate Screens'!R178,0)</f>
        <v>9230555</v>
      </c>
      <c r="H78" s="10">
        <f>ROUND(+'Aggregate Screens'!AN178,0)</f>
        <v>17915</v>
      </c>
      <c r="I78" s="11">
        <f t="shared" si="4"/>
        <v>515.24</v>
      </c>
      <c r="K78" s="12">
        <f t="shared" si="5"/>
        <v>0.21181617197422264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Screens'!R74,0)</f>
        <v>0</v>
      </c>
      <c r="E79" s="10">
        <f>ROUND(+'Aggregate Screens'!AN74,0)</f>
        <v>1590</v>
      </c>
      <c r="F79" s="11">
        <f t="shared" si="3"/>
      </c>
      <c r="G79" s="10">
        <f>ROUND(+'Aggregate Screens'!R179,0)</f>
        <v>0</v>
      </c>
      <c r="H79" s="10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Screens'!R75,0)</f>
        <v>23566475</v>
      </c>
      <c r="E80" s="10">
        <f>ROUND(+'Aggregate Screens'!AN75,0)</f>
        <v>44834</v>
      </c>
      <c r="F80" s="11">
        <f t="shared" si="3"/>
        <v>525.64</v>
      </c>
      <c r="G80" s="10">
        <f>ROUND(+'Aggregate Screens'!R180,0)</f>
        <v>19455212</v>
      </c>
      <c r="H80" s="10">
        <f>ROUND(+'Aggregate Screens'!AN180,0)</f>
        <v>49418</v>
      </c>
      <c r="I80" s="11">
        <f t="shared" si="4"/>
        <v>393.69</v>
      </c>
      <c r="K80" s="12">
        <f t="shared" si="5"/>
        <v>-0.2510273190776957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Screens'!R76,0)</f>
        <v>2472984</v>
      </c>
      <c r="E81" s="10">
        <f>ROUND(+'Aggregate Screens'!AN76,0)</f>
        <v>3616</v>
      </c>
      <c r="F81" s="11">
        <f t="shared" si="3"/>
        <v>683.9</v>
      </c>
      <c r="G81" s="10">
        <f>ROUND(+'Aggregate Screens'!R181,0)</f>
        <v>2075581</v>
      </c>
      <c r="H81" s="10">
        <f>ROUND(+'Aggregate Screens'!AN181,0)</f>
        <v>3480</v>
      </c>
      <c r="I81" s="11">
        <f t="shared" si="4"/>
        <v>596.43</v>
      </c>
      <c r="K81" s="12">
        <f t="shared" si="5"/>
        <v>-0.12789881561631822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Screens'!R77,0)</f>
        <v>495531</v>
      </c>
      <c r="E82" s="10">
        <f>ROUND(+'Aggregate Screens'!AN77,0)</f>
        <v>1442</v>
      </c>
      <c r="F82" s="11">
        <f t="shared" si="3"/>
        <v>343.64</v>
      </c>
      <c r="G82" s="10">
        <f>ROUND(+'Aggregate Screens'!R182,0)</f>
        <v>540496</v>
      </c>
      <c r="H82" s="10">
        <f>ROUND(+'Aggregate Screens'!AN182,0)</f>
        <v>1566</v>
      </c>
      <c r="I82" s="11">
        <f t="shared" si="4"/>
        <v>345.14</v>
      </c>
      <c r="K82" s="12">
        <f t="shared" si="5"/>
        <v>0.004365033174252186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Screens'!R78,0)</f>
        <v>2884631</v>
      </c>
      <c r="E83" s="10">
        <f>ROUND(+'Aggregate Screens'!AN78,0)</f>
        <v>9049</v>
      </c>
      <c r="F83" s="11">
        <f t="shared" si="3"/>
        <v>318.78</v>
      </c>
      <c r="G83" s="10">
        <f>ROUND(+'Aggregate Screens'!R183,0)</f>
        <v>2622602</v>
      </c>
      <c r="H83" s="10">
        <f>ROUND(+'Aggregate Screens'!AN183,0)</f>
        <v>8663</v>
      </c>
      <c r="I83" s="11">
        <f t="shared" si="4"/>
        <v>302.74</v>
      </c>
      <c r="K83" s="12">
        <f t="shared" si="5"/>
        <v>-0.050316832925528465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Screens'!R79,0)</f>
        <v>14821953</v>
      </c>
      <c r="E84" s="10">
        <f>ROUND(+'Aggregate Screens'!AN79,0)</f>
        <v>44461</v>
      </c>
      <c r="F84" s="11">
        <f t="shared" si="3"/>
        <v>333.37</v>
      </c>
      <c r="G84" s="10">
        <f>ROUND(+'Aggregate Screens'!R184,0)</f>
        <v>15460839</v>
      </c>
      <c r="H84" s="10">
        <f>ROUND(+'Aggregate Screens'!AN184,0)</f>
        <v>43169</v>
      </c>
      <c r="I84" s="11">
        <f t="shared" si="4"/>
        <v>358.15</v>
      </c>
      <c r="K84" s="12">
        <f t="shared" si="5"/>
        <v>0.07433182349941503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Screens'!R80,0)</f>
        <v>98567</v>
      </c>
      <c r="E85" s="10">
        <f>ROUND(+'Aggregate Screens'!AN80,0)</f>
        <v>77</v>
      </c>
      <c r="F85" s="11">
        <f t="shared" si="3"/>
        <v>1280.09</v>
      </c>
      <c r="G85" s="10">
        <f>ROUND(+'Aggregate Screens'!R185,0)</f>
        <v>0</v>
      </c>
      <c r="H85" s="10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Screens'!R81,0)</f>
        <v>1450122</v>
      </c>
      <c r="E86" s="10">
        <f>ROUND(+'Aggregate Screens'!AN81,0)</f>
        <v>6682</v>
      </c>
      <c r="F86" s="11">
        <f t="shared" si="3"/>
        <v>217.02</v>
      </c>
      <c r="G86" s="10">
        <f>ROUND(+'Aggregate Screens'!R186,0)</f>
        <v>2846512</v>
      </c>
      <c r="H86" s="10">
        <f>ROUND(+'Aggregate Screens'!AN186,0)</f>
        <v>9834</v>
      </c>
      <c r="I86" s="11">
        <f t="shared" si="4"/>
        <v>289.46</v>
      </c>
      <c r="K86" s="12">
        <f t="shared" si="5"/>
        <v>0.3337941203575705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Screens'!R82,0)</f>
        <v>3268384</v>
      </c>
      <c r="E87" s="10">
        <f>ROUND(+'Aggregate Screens'!AN82,0)</f>
        <v>13816</v>
      </c>
      <c r="F87" s="11">
        <f t="shared" si="3"/>
        <v>236.57</v>
      </c>
      <c r="G87" s="10">
        <f>ROUND(+'Aggregate Screens'!R187,0)</f>
        <v>4765265</v>
      </c>
      <c r="H87" s="10">
        <f>ROUND(+'Aggregate Screens'!AN187,0)</f>
        <v>12971</v>
      </c>
      <c r="I87" s="11">
        <f t="shared" si="4"/>
        <v>367.38</v>
      </c>
      <c r="K87" s="12">
        <f t="shared" si="5"/>
        <v>0.5529441602908229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Screens'!R83,0)</f>
        <v>914520</v>
      </c>
      <c r="E88" s="10">
        <f>ROUND(+'Aggregate Screens'!AN83,0)</f>
        <v>1135</v>
      </c>
      <c r="F88" s="11">
        <f t="shared" si="3"/>
        <v>805.74</v>
      </c>
      <c r="G88" s="10">
        <f>ROUND(+'Aggregate Screens'!R188,0)</f>
        <v>934986</v>
      </c>
      <c r="H88" s="10">
        <f>ROUND(+'Aggregate Screens'!AN188,0)</f>
        <v>669</v>
      </c>
      <c r="I88" s="11">
        <f t="shared" si="4"/>
        <v>1397.59</v>
      </c>
      <c r="K88" s="12">
        <f t="shared" si="5"/>
        <v>0.7345421600019857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Screens'!R84,0)</f>
        <v>1550584</v>
      </c>
      <c r="E89" s="10">
        <f>ROUND(+'Aggregate Screens'!AN84,0)</f>
        <v>11160</v>
      </c>
      <c r="F89" s="11">
        <f t="shared" si="3"/>
        <v>138.94</v>
      </c>
      <c r="G89" s="10">
        <f>ROUND(+'Aggregate Screens'!R189,0)</f>
        <v>950592</v>
      </c>
      <c r="H89" s="10">
        <f>ROUND(+'Aggregate Screens'!AN189,0)</f>
        <v>10112</v>
      </c>
      <c r="I89" s="11">
        <f t="shared" si="4"/>
        <v>94.01</v>
      </c>
      <c r="K89" s="12">
        <f t="shared" si="5"/>
        <v>-0.32337699726500646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Screens'!R85,0)</f>
        <v>2060280</v>
      </c>
      <c r="E90" s="10">
        <f>ROUND(+'Aggregate Screens'!AN85,0)</f>
        <v>3267</v>
      </c>
      <c r="F90" s="11">
        <f t="shared" si="3"/>
        <v>630.63</v>
      </c>
      <c r="G90" s="10">
        <f>ROUND(+'Aggregate Screens'!R190,0)</f>
        <v>2080828</v>
      </c>
      <c r="H90" s="10">
        <f>ROUND(+'Aggregate Screens'!AN190,0)</f>
        <v>3245</v>
      </c>
      <c r="I90" s="11">
        <f t="shared" si="4"/>
        <v>641.24</v>
      </c>
      <c r="K90" s="12">
        <f t="shared" si="5"/>
        <v>0.01682444539587391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Screens'!R86,0)</f>
        <v>873966</v>
      </c>
      <c r="E91" s="10">
        <f>ROUND(+'Aggregate Screens'!AN86,0)</f>
        <v>1530</v>
      </c>
      <c r="F91" s="11">
        <f t="shared" si="3"/>
        <v>571.22</v>
      </c>
      <c r="G91" s="10">
        <f>ROUND(+'Aggregate Screens'!R191,0)</f>
        <v>726918</v>
      </c>
      <c r="H91" s="10">
        <f>ROUND(+'Aggregate Screens'!AN191,0)</f>
        <v>1130</v>
      </c>
      <c r="I91" s="11">
        <f t="shared" si="4"/>
        <v>643.29</v>
      </c>
      <c r="K91" s="12">
        <f t="shared" si="5"/>
        <v>0.12616855152130513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Screens'!R87,0)</f>
        <v>1934818</v>
      </c>
      <c r="E92" s="10">
        <f>ROUND(+'Aggregate Screens'!AN87,0)</f>
        <v>1252</v>
      </c>
      <c r="F92" s="11">
        <f t="shared" si="3"/>
        <v>1545.38</v>
      </c>
      <c r="G92" s="10">
        <f>ROUND(+'Aggregate Screens'!R192,0)</f>
        <v>1339629</v>
      </c>
      <c r="H92" s="10">
        <f>ROUND(+'Aggregate Screens'!AN192,0)</f>
        <v>505</v>
      </c>
      <c r="I92" s="11">
        <f t="shared" si="4"/>
        <v>2652.73</v>
      </c>
      <c r="K92" s="12">
        <f t="shared" si="5"/>
        <v>0.7165551514837774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Screens'!R88,0)</f>
        <v>319864</v>
      </c>
      <c r="E93" s="10">
        <f>ROUND(+'Aggregate Screens'!AN88,0)</f>
        <v>7450</v>
      </c>
      <c r="F93" s="11">
        <f t="shared" si="3"/>
        <v>42.93</v>
      </c>
      <c r="G93" s="10">
        <f>ROUND(+'Aggregate Screens'!R193,0)</f>
        <v>1326601</v>
      </c>
      <c r="H93" s="10">
        <f>ROUND(+'Aggregate Screens'!AN193,0)</f>
        <v>8572</v>
      </c>
      <c r="I93" s="11">
        <f t="shared" si="4"/>
        <v>154.76</v>
      </c>
      <c r="K93" s="12">
        <f t="shared" si="5"/>
        <v>2.6049382716049383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Screens'!R89,0)</f>
        <v>1385064</v>
      </c>
      <c r="E94" s="10">
        <f>ROUND(+'Aggregate Screens'!AN89,0)</f>
        <v>3954</v>
      </c>
      <c r="F94" s="11">
        <f t="shared" si="3"/>
        <v>350.29</v>
      </c>
      <c r="G94" s="10">
        <f>ROUND(+'Aggregate Screens'!R194,0)</f>
        <v>1317762</v>
      </c>
      <c r="H94" s="10">
        <f>ROUND(+'Aggregate Screens'!AN194,0)</f>
        <v>4341</v>
      </c>
      <c r="I94" s="11">
        <f t="shared" si="4"/>
        <v>303.56</v>
      </c>
      <c r="K94" s="12">
        <f t="shared" si="5"/>
        <v>-0.13340375117759573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Screens'!R90,0)</f>
        <v>526238</v>
      </c>
      <c r="E95" s="10">
        <f>ROUND(+'Aggregate Screens'!AN90,0)</f>
        <v>3331</v>
      </c>
      <c r="F95" s="11">
        <f t="shared" si="3"/>
        <v>157.98</v>
      </c>
      <c r="G95" s="10">
        <f>ROUND(+'Aggregate Screens'!R195,0)</f>
        <v>233524</v>
      </c>
      <c r="H95" s="10">
        <f>ROUND(+'Aggregate Screens'!AN195,0)</f>
        <v>3487</v>
      </c>
      <c r="I95" s="11">
        <f t="shared" si="4"/>
        <v>66.97</v>
      </c>
      <c r="K95" s="12">
        <f t="shared" si="5"/>
        <v>-0.5760855804532219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Screens'!R91,0)</f>
        <v>883877</v>
      </c>
      <c r="E96" s="10">
        <f>ROUND(+'Aggregate Screens'!AN91,0)</f>
        <v>15555</v>
      </c>
      <c r="F96" s="11">
        <f t="shared" si="3"/>
        <v>56.82</v>
      </c>
      <c r="G96" s="10">
        <f>ROUND(+'Aggregate Screens'!R196,0)</f>
        <v>1349547</v>
      </c>
      <c r="H96" s="10">
        <f>ROUND(+'Aggregate Screens'!AN196,0)</f>
        <v>16257</v>
      </c>
      <c r="I96" s="11">
        <f t="shared" si="4"/>
        <v>83.01</v>
      </c>
      <c r="K96" s="12">
        <f t="shared" si="5"/>
        <v>0.4609292502639917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Screens'!R92,0)</f>
        <v>679833</v>
      </c>
      <c r="E97" s="10">
        <f>ROUND(+'Aggregate Screens'!AN92,0)</f>
        <v>776</v>
      </c>
      <c r="F97" s="11">
        <f t="shared" si="3"/>
        <v>876.07</v>
      </c>
      <c r="G97" s="10">
        <f>ROUND(+'Aggregate Screens'!R197,0)</f>
        <v>633637</v>
      </c>
      <c r="H97" s="10">
        <f>ROUND(+'Aggregate Screens'!AN197,0)</f>
        <v>897</v>
      </c>
      <c r="I97" s="11">
        <f t="shared" si="4"/>
        <v>706.4</v>
      </c>
      <c r="K97" s="12">
        <f t="shared" si="5"/>
        <v>-0.1936717385597042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Screens'!R93,0)</f>
        <v>5525233</v>
      </c>
      <c r="E98" s="10">
        <f>ROUND(+'Aggregate Screens'!AN93,0)</f>
        <v>12695</v>
      </c>
      <c r="F98" s="11">
        <f t="shared" si="3"/>
        <v>435.23</v>
      </c>
      <c r="G98" s="10">
        <f>ROUND(+'Aggregate Screens'!R198,0)</f>
        <v>5064957</v>
      </c>
      <c r="H98" s="10">
        <f>ROUND(+'Aggregate Screens'!AN198,0)</f>
        <v>12672</v>
      </c>
      <c r="I98" s="11">
        <f t="shared" si="4"/>
        <v>399.7</v>
      </c>
      <c r="K98" s="12">
        <f t="shared" si="5"/>
        <v>-0.0816349975874825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Screens'!R94,0)</f>
        <v>0</v>
      </c>
      <c r="E99" s="10">
        <f>ROUND(+'Aggregate Screens'!AN94,0)</f>
        <v>7232</v>
      </c>
      <c r="F99" s="11">
        <f t="shared" si="3"/>
      </c>
      <c r="G99" s="10">
        <f>ROUND(+'Aggregate Screens'!R199,0)</f>
        <v>98162</v>
      </c>
      <c r="H99" s="10">
        <f>ROUND(+'Aggregate Screens'!AN199,0)</f>
        <v>9260</v>
      </c>
      <c r="I99" s="11">
        <f t="shared" si="4"/>
        <v>10.6</v>
      </c>
      <c r="K99" s="12">
        <f t="shared" si="5"/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Screens'!R95,0)</f>
        <v>6402434</v>
      </c>
      <c r="E100" s="10">
        <f>ROUND(+'Aggregate Screens'!AN95,0)</f>
        <v>4763</v>
      </c>
      <c r="F100" s="11">
        <f t="shared" si="3"/>
        <v>1344.2</v>
      </c>
      <c r="G100" s="10">
        <f>ROUND(+'Aggregate Screens'!R200,0)</f>
        <v>6545362</v>
      </c>
      <c r="H100" s="10">
        <f>ROUND(+'Aggregate Screens'!AN200,0)</f>
        <v>5095</v>
      </c>
      <c r="I100" s="11">
        <f t="shared" si="4"/>
        <v>1284.66</v>
      </c>
      <c r="K100" s="12">
        <f t="shared" si="5"/>
        <v>-0.04429400386847193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Screens'!R96,0)</f>
        <v>9901130</v>
      </c>
      <c r="E101" s="10">
        <f>ROUND(+'Aggregate Screens'!AN96,0)</f>
        <v>16033</v>
      </c>
      <c r="F101" s="11">
        <f t="shared" si="3"/>
        <v>617.55</v>
      </c>
      <c r="G101" s="10">
        <f>ROUND(+'Aggregate Screens'!R201,0)</f>
        <v>10000071</v>
      </c>
      <c r="H101" s="10">
        <f>ROUND(+'Aggregate Screens'!AN201,0)</f>
        <v>15909</v>
      </c>
      <c r="I101" s="11">
        <f t="shared" si="4"/>
        <v>628.58</v>
      </c>
      <c r="K101" s="12">
        <f t="shared" si="5"/>
        <v>0.017860901951259223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Screens'!R97,0)</f>
        <v>3507270</v>
      </c>
      <c r="E102" s="10">
        <f>ROUND(+'Aggregate Screens'!AN97,0)</f>
        <v>13830</v>
      </c>
      <c r="F102" s="11">
        <f t="shared" si="3"/>
        <v>253.6</v>
      </c>
      <c r="G102" s="10">
        <f>ROUND(+'Aggregate Screens'!R202,0)</f>
        <v>3597317</v>
      </c>
      <c r="H102" s="10">
        <f>ROUND(+'Aggregate Screens'!AN202,0)</f>
        <v>15387</v>
      </c>
      <c r="I102" s="11">
        <f t="shared" si="4"/>
        <v>233.79</v>
      </c>
      <c r="K102" s="12">
        <f t="shared" si="5"/>
        <v>-0.07811514195583602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Screens'!R98,0)</f>
        <v>0</v>
      </c>
      <c r="E103" s="10">
        <f>ROUND(+'Aggregate Screens'!AN98,0)</f>
        <v>0</v>
      </c>
      <c r="F103" s="11">
        <f t="shared" si="3"/>
      </c>
      <c r="G103" s="10">
        <f>ROUND(+'Aggregate Screens'!R203,0)</f>
        <v>110898</v>
      </c>
      <c r="H103" s="10">
        <f>ROUND(+'Aggregate Screens'!AN203,0)</f>
        <v>1638</v>
      </c>
      <c r="I103" s="11">
        <f t="shared" si="4"/>
        <v>67.7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Screens'!R99,0)</f>
        <v>705822</v>
      </c>
      <c r="E104" s="10">
        <f>ROUND(+'Aggregate Screens'!AN99,0)</f>
        <v>2105</v>
      </c>
      <c r="F104" s="11">
        <f t="shared" si="3"/>
        <v>335.31</v>
      </c>
      <c r="G104" s="10">
        <f>ROUND(+'Aggregate Screens'!R204,0)</f>
        <v>797570</v>
      </c>
      <c r="H104" s="10">
        <f>ROUND(+'Aggregate Screens'!AN204,0)</f>
        <v>2056</v>
      </c>
      <c r="I104" s="11">
        <f t="shared" si="4"/>
        <v>387.92</v>
      </c>
      <c r="K104" s="12">
        <f t="shared" si="5"/>
        <v>0.15689958545823268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Screens'!R100,0)</f>
        <v>246079</v>
      </c>
      <c r="E105" s="10">
        <f>ROUND(+'Aggregate Screens'!AN100,0)</f>
        <v>981</v>
      </c>
      <c r="F105" s="11">
        <f t="shared" si="3"/>
        <v>250.85</v>
      </c>
      <c r="G105" s="10">
        <f>ROUND(+'Aggregate Screens'!R205,0)</f>
        <v>77400</v>
      </c>
      <c r="H105" s="10">
        <f>ROUND(+'Aggregate Screens'!AN205,0)</f>
        <v>926</v>
      </c>
      <c r="I105" s="11">
        <f t="shared" si="4"/>
        <v>83.59</v>
      </c>
      <c r="K105" s="12">
        <f t="shared" si="5"/>
        <v>-0.6667729718955551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Screens'!R101,0)</f>
        <v>491850</v>
      </c>
      <c r="E106" s="10">
        <f>ROUND(+'Aggregate Screens'!AN101,0)</f>
        <v>567</v>
      </c>
      <c r="F106" s="11">
        <f t="shared" si="3"/>
        <v>867.46</v>
      </c>
      <c r="G106" s="10">
        <f>ROUND(+'Aggregate Screens'!R206,0)</f>
        <v>180100</v>
      </c>
      <c r="H106" s="10">
        <f>ROUND(+'Aggregate Screens'!AN206,0)</f>
        <v>547</v>
      </c>
      <c r="I106" s="11">
        <f t="shared" si="4"/>
        <v>329.25</v>
      </c>
      <c r="K106" s="12">
        <f t="shared" si="5"/>
        <v>-0.620443593940931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8.875" style="0" bestFit="1" customWidth="1"/>
    <col min="7" max="7" width="10.87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37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22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65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38</v>
      </c>
      <c r="F8" s="14" t="s">
        <v>182</v>
      </c>
      <c r="G8" s="2" t="s">
        <v>38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Screens'!S5,0)</f>
        <v>129243004</v>
      </c>
      <c r="E10" s="13">
        <f>ROUND(+'Aggregate Screens'!AN5,0)</f>
        <v>64206</v>
      </c>
      <c r="F10" s="11">
        <f>IF(D10=0,"",IF(E10=0,"",ROUND(D10/E10,2)))</f>
        <v>2012.94</v>
      </c>
      <c r="G10" s="10">
        <f>ROUND(+'Aggregate Screens'!S110,0)</f>
        <v>136292115</v>
      </c>
      <c r="H10" s="13">
        <f>ROUND(+'Aggregate Screens'!AN110,0)</f>
        <v>65434</v>
      </c>
      <c r="I10" s="11">
        <f>IF(G10=0,"",IF(H10=0,"",ROUND(G10/H10,2)))</f>
        <v>2082.89</v>
      </c>
      <c r="K10" s="12">
        <f>IF(D10=0,"",IF(E10=0,"",IF(G10=0,"",IF(H10=0,"",+I10/F10-1))))</f>
        <v>0.03475016642324147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Screens'!S6,0)</f>
        <v>59917024</v>
      </c>
      <c r="E11" s="13">
        <f>ROUND(+'Aggregate Screens'!AN6,0)</f>
        <v>25431</v>
      </c>
      <c r="F11" s="11">
        <f aca="true" t="shared" si="0" ref="F11:F74">IF(D11=0,"",IF(E11=0,"",ROUND(D11/E11,2)))</f>
        <v>2356.06</v>
      </c>
      <c r="G11" s="10">
        <f>ROUND(+'Aggregate Screens'!S111,0)</f>
        <v>63561557</v>
      </c>
      <c r="H11" s="13">
        <f>ROUND(+'Aggregate Screens'!AN111,0)</f>
        <v>27098</v>
      </c>
      <c r="I11" s="11">
        <f aca="true" t="shared" si="1" ref="I11:I74">IF(G11=0,"",IF(H11=0,"",ROUND(G11/H11,2)))</f>
        <v>2345.62</v>
      </c>
      <c r="K11" s="12">
        <f aca="true" t="shared" si="2" ref="K11:K74">IF(D11=0,"",IF(E11=0,"",IF(G11=0,"",IF(H11=0,"",+I11/F11-1))))</f>
        <v>-0.004431126541768915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Screens'!S7,0)</f>
        <v>1261172</v>
      </c>
      <c r="E12" s="13">
        <f>ROUND(+'Aggregate Screens'!AN7,0)</f>
        <v>1629</v>
      </c>
      <c r="F12" s="11">
        <f t="shared" si="0"/>
        <v>774.2</v>
      </c>
      <c r="G12" s="10">
        <f>ROUND(+'Aggregate Screens'!S112,0)</f>
        <v>1281595</v>
      </c>
      <c r="H12" s="13">
        <f>ROUND(+'Aggregate Screens'!AN112,0)</f>
        <v>1645</v>
      </c>
      <c r="I12" s="11">
        <f t="shared" si="1"/>
        <v>779.09</v>
      </c>
      <c r="K12" s="12">
        <f t="shared" si="2"/>
        <v>0.0063161973650218695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Screens'!S8,0)</f>
        <v>129018534</v>
      </c>
      <c r="E13" s="13">
        <f>ROUND(+'Aggregate Screens'!AN8,0)</f>
        <v>76904</v>
      </c>
      <c r="F13" s="11">
        <f t="shared" si="0"/>
        <v>1677.66</v>
      </c>
      <c r="G13" s="10">
        <f>ROUND(+'Aggregate Screens'!S113,0)</f>
        <v>141974623</v>
      </c>
      <c r="H13" s="13">
        <f>ROUND(+'Aggregate Screens'!AN113,0)</f>
        <v>79237</v>
      </c>
      <c r="I13" s="11">
        <f t="shared" si="1"/>
        <v>1791.77</v>
      </c>
      <c r="K13" s="12">
        <f t="shared" si="2"/>
        <v>0.06801735750986482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Screens'!S9,0)</f>
        <v>81065000</v>
      </c>
      <c r="E14" s="13">
        <f>ROUND(+'Aggregate Screens'!AN9,0)</f>
        <v>26512</v>
      </c>
      <c r="F14" s="11">
        <f t="shared" si="0"/>
        <v>3057.67</v>
      </c>
      <c r="G14" s="10">
        <f>ROUND(+'Aggregate Screens'!S114,0)</f>
        <v>78771000</v>
      </c>
      <c r="H14" s="13">
        <f>ROUND(+'Aggregate Screens'!AN114,0)</f>
        <v>28361</v>
      </c>
      <c r="I14" s="11">
        <f t="shared" si="1"/>
        <v>2777.44</v>
      </c>
      <c r="K14" s="12">
        <f t="shared" si="2"/>
        <v>-0.09164821579830396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Screens'!S10,0)</f>
        <v>19096380</v>
      </c>
      <c r="E15" s="13">
        <f>ROUND(+'Aggregate Screens'!AN10,0)</f>
        <v>1208</v>
      </c>
      <c r="F15" s="11">
        <f t="shared" si="0"/>
        <v>15808.26</v>
      </c>
      <c r="G15" s="10">
        <f>ROUND(+'Aggregate Screens'!S115,0)</f>
        <v>3776380</v>
      </c>
      <c r="H15" s="13">
        <f>ROUND(+'Aggregate Screens'!AN115,0)</f>
        <v>1122</v>
      </c>
      <c r="I15" s="11">
        <f t="shared" si="1"/>
        <v>3365.76</v>
      </c>
      <c r="K15" s="12">
        <f t="shared" si="2"/>
        <v>-0.7870885220764334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Screens'!S11,0)</f>
        <v>2016356</v>
      </c>
      <c r="E16" s="13">
        <f>ROUND(+'Aggregate Screens'!AN11,0)</f>
        <v>2926</v>
      </c>
      <c r="F16" s="11">
        <f t="shared" si="0"/>
        <v>689.12</v>
      </c>
      <c r="G16" s="10">
        <f>ROUND(+'Aggregate Screens'!S116,0)</f>
        <v>1701216</v>
      </c>
      <c r="H16" s="13">
        <f>ROUND(+'Aggregate Screens'!AN116,0)</f>
        <v>2664</v>
      </c>
      <c r="I16" s="11">
        <f t="shared" si="1"/>
        <v>638.59</v>
      </c>
      <c r="K16" s="12">
        <f t="shared" si="2"/>
        <v>-0.07332540051079639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Screens'!S12,0)</f>
        <v>11406003</v>
      </c>
      <c r="E17" s="13">
        <f>ROUND(+'Aggregate Screens'!AN12,0)</f>
        <v>4975</v>
      </c>
      <c r="F17" s="11">
        <f t="shared" si="0"/>
        <v>2292.66</v>
      </c>
      <c r="G17" s="10">
        <f>ROUND(+'Aggregate Screens'!S117,0)</f>
        <v>14640414</v>
      </c>
      <c r="H17" s="13">
        <f>ROUND(+'Aggregate Screens'!AN117,0)</f>
        <v>4807</v>
      </c>
      <c r="I17" s="11">
        <f t="shared" si="1"/>
        <v>3045.64</v>
      </c>
      <c r="K17" s="12">
        <f t="shared" si="2"/>
        <v>0.3284307311158219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Screens'!S13,0)</f>
        <v>2011824</v>
      </c>
      <c r="E18" s="13">
        <f>ROUND(+'Aggregate Screens'!AN13,0)</f>
        <v>1506</v>
      </c>
      <c r="F18" s="11">
        <f t="shared" si="0"/>
        <v>1335.87</v>
      </c>
      <c r="G18" s="10">
        <f>ROUND(+'Aggregate Screens'!S118,0)</f>
        <v>2142093</v>
      </c>
      <c r="H18" s="13">
        <f>ROUND(+'Aggregate Screens'!AN118,0)</f>
        <v>1454</v>
      </c>
      <c r="I18" s="11">
        <f t="shared" si="1"/>
        <v>1473.24</v>
      </c>
      <c r="K18" s="12">
        <f t="shared" si="2"/>
        <v>0.10283186238181874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Screens'!S14,0)</f>
        <v>27870148</v>
      </c>
      <c r="E19" s="13">
        <f>ROUND(+'Aggregate Screens'!AN14,0)</f>
        <v>23290</v>
      </c>
      <c r="F19" s="11">
        <f t="shared" si="0"/>
        <v>1196.66</v>
      </c>
      <c r="G19" s="10">
        <f>ROUND(+'Aggregate Screens'!S119,0)</f>
        <v>27908044</v>
      </c>
      <c r="H19" s="13">
        <f>ROUND(+'Aggregate Screens'!AN119,0)</f>
        <v>24570</v>
      </c>
      <c r="I19" s="11">
        <f t="shared" si="1"/>
        <v>1135.86</v>
      </c>
      <c r="K19" s="12">
        <f t="shared" si="2"/>
        <v>-0.05080808249628144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Screens'!S15,0)</f>
        <v>112815000</v>
      </c>
      <c r="E20" s="13">
        <f>ROUND(+'Aggregate Screens'!AN15,0)</f>
        <v>43532</v>
      </c>
      <c r="F20" s="11">
        <f t="shared" si="0"/>
        <v>2591.54</v>
      </c>
      <c r="G20" s="10">
        <f>ROUND(+'Aggregate Screens'!S120,0)</f>
        <v>122593000</v>
      </c>
      <c r="H20" s="13">
        <f>ROUND(+'Aggregate Screens'!AN120,0)</f>
        <v>43020</v>
      </c>
      <c r="I20" s="11">
        <f t="shared" si="1"/>
        <v>2849.67</v>
      </c>
      <c r="K20" s="12">
        <f t="shared" si="2"/>
        <v>0.09960486814789671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Screens'!S16,0)</f>
        <v>90524629</v>
      </c>
      <c r="E21" s="13">
        <f>ROUND(+'Aggregate Screens'!AN16,0)</f>
        <v>46717</v>
      </c>
      <c r="F21" s="11">
        <f t="shared" si="0"/>
        <v>1937.72</v>
      </c>
      <c r="G21" s="10">
        <f>ROUND(+'Aggregate Screens'!S121,0)</f>
        <v>94450638</v>
      </c>
      <c r="H21" s="13">
        <f>ROUND(+'Aggregate Screens'!AN121,0)</f>
        <v>43072</v>
      </c>
      <c r="I21" s="11">
        <f t="shared" si="1"/>
        <v>2192.85</v>
      </c>
      <c r="K21" s="12">
        <f t="shared" si="2"/>
        <v>0.1316650496459757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Screens'!S17,0)</f>
        <v>3164530</v>
      </c>
      <c r="E22" s="13">
        <f>ROUND(+'Aggregate Screens'!AN17,0)</f>
        <v>3584</v>
      </c>
      <c r="F22" s="11">
        <f t="shared" si="0"/>
        <v>882.96</v>
      </c>
      <c r="G22" s="10">
        <f>ROUND(+'Aggregate Screens'!S122,0)</f>
        <v>3390862</v>
      </c>
      <c r="H22" s="13">
        <f>ROUND(+'Aggregate Screens'!AN122,0)</f>
        <v>3826</v>
      </c>
      <c r="I22" s="11">
        <f t="shared" si="1"/>
        <v>886.27</v>
      </c>
      <c r="K22" s="12">
        <f t="shared" si="2"/>
        <v>0.0037487541904501764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Screens'!S18,0)</f>
        <v>39114444</v>
      </c>
      <c r="E23" s="13">
        <f>ROUND(+'Aggregate Screens'!AN18,0)</f>
        <v>18891</v>
      </c>
      <c r="F23" s="11">
        <f t="shared" si="0"/>
        <v>2070.53</v>
      </c>
      <c r="G23" s="10">
        <f>ROUND(+'Aggregate Screens'!S123,0)</f>
        <v>51437203</v>
      </c>
      <c r="H23" s="13">
        <f>ROUND(+'Aggregate Screens'!AN123,0)</f>
        <v>24058</v>
      </c>
      <c r="I23" s="11">
        <f t="shared" si="1"/>
        <v>2138.05</v>
      </c>
      <c r="K23" s="12">
        <f t="shared" si="2"/>
        <v>0.0326100080655678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Screens'!S19,0)</f>
        <v>18079305</v>
      </c>
      <c r="E24" s="13">
        <f>ROUND(+'Aggregate Screens'!AN19,0)</f>
        <v>13147</v>
      </c>
      <c r="F24" s="11">
        <f t="shared" si="0"/>
        <v>1375.17</v>
      </c>
      <c r="G24" s="10">
        <f>ROUND(+'Aggregate Screens'!S124,0)</f>
        <v>18462417</v>
      </c>
      <c r="H24" s="13">
        <f>ROUND(+'Aggregate Screens'!AN124,0)</f>
        <v>13521</v>
      </c>
      <c r="I24" s="11">
        <f t="shared" si="1"/>
        <v>1365.46</v>
      </c>
      <c r="K24" s="12">
        <f t="shared" si="2"/>
        <v>-0.007060945192230772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Screens'!S20,0)</f>
        <v>14380182</v>
      </c>
      <c r="E25" s="13">
        <f>ROUND(+'Aggregate Screens'!AN20,0)</f>
        <v>11240</v>
      </c>
      <c r="F25" s="11">
        <f t="shared" si="0"/>
        <v>1279.38</v>
      </c>
      <c r="G25" s="10">
        <f>ROUND(+'Aggregate Screens'!S125,0)</f>
        <v>16155852</v>
      </c>
      <c r="H25" s="13">
        <f>ROUND(+'Aggregate Screens'!AN125,0)</f>
        <v>11618</v>
      </c>
      <c r="I25" s="11">
        <f t="shared" si="1"/>
        <v>1390.59</v>
      </c>
      <c r="K25" s="12">
        <f t="shared" si="2"/>
        <v>0.08692491675655378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Screens'!S21,0)</f>
        <v>4460396</v>
      </c>
      <c r="E26" s="13">
        <f>ROUND(+'Aggregate Screens'!AN21,0)</f>
        <v>3984</v>
      </c>
      <c r="F26" s="11">
        <f t="shared" si="0"/>
        <v>1119.58</v>
      </c>
      <c r="G26" s="10">
        <f>ROUND(+'Aggregate Screens'!S126,0)</f>
        <v>4469421</v>
      </c>
      <c r="H26" s="13">
        <f>ROUND(+'Aggregate Screens'!AN126,0)</f>
        <v>4221</v>
      </c>
      <c r="I26" s="11">
        <f t="shared" si="1"/>
        <v>1058.85</v>
      </c>
      <c r="K26" s="12">
        <f t="shared" si="2"/>
        <v>-0.05424355561907146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Screens'!S22,0)</f>
        <v>1119430</v>
      </c>
      <c r="E27" s="13">
        <f>ROUND(+'Aggregate Screens'!AN22,0)</f>
        <v>1214</v>
      </c>
      <c r="F27" s="11">
        <f t="shared" si="0"/>
        <v>922.1</v>
      </c>
      <c r="G27" s="10">
        <f>ROUND(+'Aggregate Screens'!S127,0)</f>
        <v>1174177</v>
      </c>
      <c r="H27" s="13">
        <f>ROUND(+'Aggregate Screens'!AN127,0)</f>
        <v>1212</v>
      </c>
      <c r="I27" s="11">
        <f t="shared" si="1"/>
        <v>968.79</v>
      </c>
      <c r="K27" s="12">
        <f t="shared" si="2"/>
        <v>0.05063442142934593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Screens'!S23,0)</f>
        <v>2768620</v>
      </c>
      <c r="E28" s="13">
        <f>ROUND(+'Aggregate Screens'!AN23,0)</f>
        <v>2419</v>
      </c>
      <c r="F28" s="11">
        <f t="shared" si="0"/>
        <v>1144.53</v>
      </c>
      <c r="G28" s="10">
        <f>ROUND(+'Aggregate Screens'!S128,0)</f>
        <v>1825433</v>
      </c>
      <c r="H28" s="13">
        <f>ROUND(+'Aggregate Screens'!AN128,0)</f>
        <v>1940</v>
      </c>
      <c r="I28" s="11">
        <f t="shared" si="1"/>
        <v>940.94</v>
      </c>
      <c r="K28" s="12">
        <f t="shared" si="2"/>
        <v>-0.17788087686648657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Screens'!S24,0)</f>
        <v>23098693</v>
      </c>
      <c r="E29" s="13">
        <f>ROUND(+'Aggregate Screens'!AN24,0)</f>
        <v>13790</v>
      </c>
      <c r="F29" s="11">
        <f t="shared" si="0"/>
        <v>1675.03</v>
      </c>
      <c r="G29" s="10">
        <f>ROUND(+'Aggregate Screens'!S129,0)</f>
        <v>23886033</v>
      </c>
      <c r="H29" s="13">
        <f>ROUND(+'Aggregate Screens'!AN129,0)</f>
        <v>13198</v>
      </c>
      <c r="I29" s="11">
        <f t="shared" si="1"/>
        <v>1809.82</v>
      </c>
      <c r="K29" s="12">
        <f t="shared" si="2"/>
        <v>0.08047020053372167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Screens'!S25,0)</f>
        <v>1968794</v>
      </c>
      <c r="E30" s="13">
        <f>ROUND(+'Aggregate Screens'!AN25,0)</f>
        <v>2002</v>
      </c>
      <c r="F30" s="11">
        <f t="shared" si="0"/>
        <v>983.41</v>
      </c>
      <c r="G30" s="10">
        <f>ROUND(+'Aggregate Screens'!S130,0)</f>
        <v>1743533</v>
      </c>
      <c r="H30" s="13">
        <f>ROUND(+'Aggregate Screens'!AN130,0)</f>
        <v>1817</v>
      </c>
      <c r="I30" s="11">
        <f t="shared" si="1"/>
        <v>959.57</v>
      </c>
      <c r="K30" s="12">
        <f t="shared" si="2"/>
        <v>-0.024242177728516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Screens'!S26,0)</f>
        <v>1329224</v>
      </c>
      <c r="E31" s="13">
        <f>ROUND(+'Aggregate Screens'!AN26,0)</f>
        <v>1630</v>
      </c>
      <c r="F31" s="11">
        <f t="shared" si="0"/>
        <v>815.47</v>
      </c>
      <c r="G31" s="10">
        <f>ROUND(+'Aggregate Screens'!S131,0)</f>
        <v>1412747</v>
      </c>
      <c r="H31" s="13">
        <f>ROUND(+'Aggregate Screens'!AN131,0)</f>
        <v>1521</v>
      </c>
      <c r="I31" s="11">
        <f t="shared" si="1"/>
        <v>928.83</v>
      </c>
      <c r="K31" s="12">
        <f t="shared" si="2"/>
        <v>0.13901185819220818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Screens'!S27,0)</f>
        <v>59708117</v>
      </c>
      <c r="E32" s="13">
        <f>ROUND(+'Aggregate Screens'!AN27,0)</f>
        <v>31658</v>
      </c>
      <c r="F32" s="11">
        <f t="shared" si="0"/>
        <v>1886.04</v>
      </c>
      <c r="G32" s="10">
        <f>ROUND(+'Aggregate Screens'!S132,0)</f>
        <v>62240839</v>
      </c>
      <c r="H32" s="13">
        <f>ROUND(+'Aggregate Screens'!AN132,0)</f>
        <v>33827</v>
      </c>
      <c r="I32" s="11">
        <f t="shared" si="1"/>
        <v>1839.98</v>
      </c>
      <c r="K32" s="12">
        <f t="shared" si="2"/>
        <v>-0.024421539309876783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Screens'!S28,0)</f>
        <v>12868509</v>
      </c>
      <c r="E33" s="13">
        <f>ROUND(+'Aggregate Screens'!AN28,0)</f>
        <v>11731</v>
      </c>
      <c r="F33" s="11">
        <f t="shared" si="0"/>
        <v>1096.97</v>
      </c>
      <c r="G33" s="10">
        <f>ROUND(+'Aggregate Screens'!S133,0)</f>
        <v>13226714</v>
      </c>
      <c r="H33" s="13">
        <f>ROUND(+'Aggregate Screens'!AN133,0)</f>
        <v>12132</v>
      </c>
      <c r="I33" s="11">
        <f t="shared" si="1"/>
        <v>1090.23</v>
      </c>
      <c r="K33" s="12">
        <f t="shared" si="2"/>
        <v>-0.0061441971977356236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Screens'!S29,0)</f>
        <v>9263327</v>
      </c>
      <c r="E34" s="13">
        <f>ROUND(+'Aggregate Screens'!AN29,0)</f>
        <v>6208</v>
      </c>
      <c r="F34" s="11">
        <f t="shared" si="0"/>
        <v>1492.16</v>
      </c>
      <c r="G34" s="10">
        <f>ROUND(+'Aggregate Screens'!S134,0)</f>
        <v>9426184</v>
      </c>
      <c r="H34" s="13">
        <f>ROUND(+'Aggregate Screens'!AN134,0)</f>
        <v>6490</v>
      </c>
      <c r="I34" s="11">
        <f t="shared" si="1"/>
        <v>1452.42</v>
      </c>
      <c r="K34" s="12">
        <f t="shared" si="2"/>
        <v>-0.026632532704267686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Screens'!S30,0)</f>
        <v>3167764</v>
      </c>
      <c r="E35" s="13">
        <f>ROUND(+'Aggregate Screens'!AN30,0)</f>
        <v>1836</v>
      </c>
      <c r="F35" s="11">
        <f t="shared" si="0"/>
        <v>1725.36</v>
      </c>
      <c r="G35" s="10">
        <f>ROUND(+'Aggregate Screens'!S135,0)</f>
        <v>2957504</v>
      </c>
      <c r="H35" s="13">
        <f>ROUND(+'Aggregate Screens'!AN135,0)</f>
        <v>1549</v>
      </c>
      <c r="I35" s="11">
        <f t="shared" si="1"/>
        <v>1909.3</v>
      </c>
      <c r="K35" s="12">
        <f t="shared" si="2"/>
        <v>0.1066096350906478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Screens'!S31,0)</f>
        <v>441096</v>
      </c>
      <c r="E36" s="13">
        <f>ROUND(+'Aggregate Screens'!AN31,0)</f>
        <v>252</v>
      </c>
      <c r="F36" s="11">
        <f t="shared" si="0"/>
        <v>1750.38</v>
      </c>
      <c r="G36" s="10">
        <f>ROUND(+'Aggregate Screens'!S136,0)</f>
        <v>403631</v>
      </c>
      <c r="H36" s="13">
        <f>ROUND(+'Aggregate Screens'!AN136,0)</f>
        <v>237</v>
      </c>
      <c r="I36" s="11">
        <f t="shared" si="1"/>
        <v>1703.08</v>
      </c>
      <c r="K36" s="12">
        <f t="shared" si="2"/>
        <v>-0.02702270364149506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Screens'!S32,0)</f>
        <v>35957597</v>
      </c>
      <c r="E37" s="13">
        <f>ROUND(+'Aggregate Screens'!AN32,0)</f>
        <v>22063</v>
      </c>
      <c r="F37" s="11">
        <f t="shared" si="0"/>
        <v>1629.77</v>
      </c>
      <c r="G37" s="10">
        <f>ROUND(+'Aggregate Screens'!S137,0)</f>
        <v>37094196</v>
      </c>
      <c r="H37" s="13">
        <f>ROUND(+'Aggregate Screens'!AN137,0)</f>
        <v>21554</v>
      </c>
      <c r="I37" s="11">
        <f t="shared" si="1"/>
        <v>1720.99</v>
      </c>
      <c r="K37" s="12">
        <f t="shared" si="2"/>
        <v>0.05597108794492467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Screens'!S33,0)</f>
        <v>642413</v>
      </c>
      <c r="E38" s="13">
        <f>ROUND(+'Aggregate Screens'!AN33,0)</f>
        <v>224</v>
      </c>
      <c r="F38" s="11">
        <f t="shared" si="0"/>
        <v>2867.92</v>
      </c>
      <c r="G38" s="10">
        <f>ROUND(+'Aggregate Screens'!S138,0)</f>
        <v>651327</v>
      </c>
      <c r="H38" s="13">
        <f>ROUND(+'Aggregate Screens'!AN138,0)</f>
        <v>509</v>
      </c>
      <c r="I38" s="11">
        <f t="shared" si="1"/>
        <v>1279.62</v>
      </c>
      <c r="K38" s="12">
        <f t="shared" si="2"/>
        <v>-0.5538160060252727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Screens'!S34,0)</f>
        <v>67860803</v>
      </c>
      <c r="E39" s="13">
        <f>ROUND(+'Aggregate Screens'!AN34,0)</f>
        <v>47661</v>
      </c>
      <c r="F39" s="11">
        <f t="shared" si="0"/>
        <v>1423.82</v>
      </c>
      <c r="G39" s="10">
        <f>ROUND(+'Aggregate Screens'!S139,0)</f>
        <v>71217980</v>
      </c>
      <c r="H39" s="13">
        <f>ROUND(+'Aggregate Screens'!AN139,0)</f>
        <v>52314</v>
      </c>
      <c r="I39" s="11">
        <f t="shared" si="1"/>
        <v>1361.36</v>
      </c>
      <c r="K39" s="12">
        <f t="shared" si="2"/>
        <v>-0.04386790465086887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Screens'!S35,0)</f>
        <v>6619085</v>
      </c>
      <c r="E40" s="13">
        <f>ROUND(+'Aggregate Screens'!AN35,0)</f>
        <v>4378</v>
      </c>
      <c r="F40" s="11">
        <f t="shared" si="0"/>
        <v>1511.9</v>
      </c>
      <c r="G40" s="10">
        <f>ROUND(+'Aggregate Screens'!S140,0)</f>
        <v>7796308</v>
      </c>
      <c r="H40" s="13">
        <f>ROUND(+'Aggregate Screens'!AN140,0)</f>
        <v>4690</v>
      </c>
      <c r="I40" s="11">
        <f t="shared" si="1"/>
        <v>1662.33</v>
      </c>
      <c r="K40" s="12">
        <f t="shared" si="2"/>
        <v>0.09949732125140542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Screens'!S36,0)</f>
        <v>1011486</v>
      </c>
      <c r="E41" s="13">
        <f>ROUND(+'Aggregate Screens'!AN36,0)</f>
        <v>1264</v>
      </c>
      <c r="F41" s="11">
        <f t="shared" si="0"/>
        <v>800.23</v>
      </c>
      <c r="G41" s="10">
        <f>ROUND(+'Aggregate Screens'!S141,0)</f>
        <v>1321513</v>
      </c>
      <c r="H41" s="13">
        <f>ROUND(+'Aggregate Screens'!AN141,0)</f>
        <v>1369</v>
      </c>
      <c r="I41" s="11">
        <f t="shared" si="1"/>
        <v>965.31</v>
      </c>
      <c r="K41" s="12">
        <f t="shared" si="2"/>
        <v>0.2062906914262148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Screens'!S37,0)</f>
        <v>20425880</v>
      </c>
      <c r="E42" s="13">
        <f>ROUND(+'Aggregate Screens'!AN37,0)</f>
        <v>13168</v>
      </c>
      <c r="F42" s="11">
        <f t="shared" si="0"/>
        <v>1551.18</v>
      </c>
      <c r="G42" s="10">
        <f>ROUND(+'Aggregate Screens'!S142,0)</f>
        <v>19561871</v>
      </c>
      <c r="H42" s="13">
        <f>ROUND(+'Aggregate Screens'!AN142,0)</f>
        <v>12871</v>
      </c>
      <c r="I42" s="11">
        <f t="shared" si="1"/>
        <v>1519.84</v>
      </c>
      <c r="K42" s="12">
        <f t="shared" si="2"/>
        <v>-0.020203973749016946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Screens'!S38,0)</f>
        <v>5347515</v>
      </c>
      <c r="E43" s="13">
        <f>ROUND(+'Aggregate Screens'!AN38,0)</f>
        <v>5790</v>
      </c>
      <c r="F43" s="11">
        <f t="shared" si="0"/>
        <v>923.58</v>
      </c>
      <c r="G43" s="10">
        <f>ROUND(+'Aggregate Screens'!S143,0)</f>
        <v>5503035</v>
      </c>
      <c r="H43" s="13">
        <f>ROUND(+'Aggregate Screens'!AN143,0)</f>
        <v>5972</v>
      </c>
      <c r="I43" s="11">
        <f t="shared" si="1"/>
        <v>921.47</v>
      </c>
      <c r="K43" s="12">
        <f t="shared" si="2"/>
        <v>-0.002284588232746465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Screens'!S39,0)</f>
        <v>5352387</v>
      </c>
      <c r="E44" s="13">
        <f>ROUND(+'Aggregate Screens'!AN39,0)</f>
        <v>4926</v>
      </c>
      <c r="F44" s="11">
        <f t="shared" si="0"/>
        <v>1086.56</v>
      </c>
      <c r="G44" s="10">
        <f>ROUND(+'Aggregate Screens'!S144,0)</f>
        <v>5976700</v>
      </c>
      <c r="H44" s="13">
        <f>ROUND(+'Aggregate Screens'!AN144,0)</f>
        <v>4607</v>
      </c>
      <c r="I44" s="11">
        <f t="shared" si="1"/>
        <v>1297.31</v>
      </c>
      <c r="K44" s="12">
        <f t="shared" si="2"/>
        <v>0.1939607568841113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Screens'!S40,0)</f>
        <v>1387066</v>
      </c>
      <c r="E45" s="13">
        <f>ROUND(+'Aggregate Screens'!AN40,0)</f>
        <v>2275</v>
      </c>
      <c r="F45" s="11">
        <f t="shared" si="0"/>
        <v>609.7</v>
      </c>
      <c r="G45" s="10">
        <f>ROUND(+'Aggregate Screens'!S145,0)</f>
        <v>1504304</v>
      </c>
      <c r="H45" s="13">
        <f>ROUND(+'Aggregate Screens'!AN145,0)</f>
        <v>2016</v>
      </c>
      <c r="I45" s="11">
        <f t="shared" si="1"/>
        <v>746.18</v>
      </c>
      <c r="K45" s="12">
        <f t="shared" si="2"/>
        <v>0.22384779399704757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Screens'!S41,0)</f>
        <v>14006123</v>
      </c>
      <c r="E46" s="13">
        <f>ROUND(+'Aggregate Screens'!AN41,0)</f>
        <v>5384</v>
      </c>
      <c r="F46" s="11">
        <f t="shared" si="0"/>
        <v>2601.43</v>
      </c>
      <c r="G46" s="10">
        <f>ROUND(+'Aggregate Screens'!S146,0)</f>
        <v>0</v>
      </c>
      <c r="H46" s="13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Screens'!S42,0)</f>
        <v>376508</v>
      </c>
      <c r="E47" s="13">
        <f>ROUND(+'Aggregate Screens'!AN42,0)</f>
        <v>521</v>
      </c>
      <c r="F47" s="11">
        <f t="shared" si="0"/>
        <v>722.66</v>
      </c>
      <c r="G47" s="10">
        <f>ROUND(+'Aggregate Screens'!S147,0)</f>
        <v>351380</v>
      </c>
      <c r="H47" s="13">
        <f>ROUND(+'Aggregate Screens'!AN147,0)</f>
        <v>588</v>
      </c>
      <c r="I47" s="11">
        <f t="shared" si="1"/>
        <v>597.59</v>
      </c>
      <c r="K47" s="12">
        <f t="shared" si="2"/>
        <v>-0.17306893975036663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Screens'!S43,0)</f>
        <v>1433269</v>
      </c>
      <c r="E48" s="13">
        <f>ROUND(+'Aggregate Screens'!AN43,0)</f>
        <v>1899</v>
      </c>
      <c r="F48" s="11">
        <f t="shared" si="0"/>
        <v>754.75</v>
      </c>
      <c r="G48" s="10">
        <f>ROUND(+'Aggregate Screens'!S148,0)</f>
        <v>1297878</v>
      </c>
      <c r="H48" s="13">
        <f>ROUND(+'Aggregate Screens'!AN148,0)</f>
        <v>1895</v>
      </c>
      <c r="I48" s="11">
        <f t="shared" si="1"/>
        <v>684.9</v>
      </c>
      <c r="K48" s="12">
        <f t="shared" si="2"/>
        <v>-0.09254720105995362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Screens'!S44,0)</f>
        <v>25099070</v>
      </c>
      <c r="E49" s="13">
        <f>ROUND(+'Aggregate Screens'!AN44,0)</f>
        <v>20908</v>
      </c>
      <c r="F49" s="11">
        <f t="shared" si="0"/>
        <v>1200.45</v>
      </c>
      <c r="G49" s="10">
        <f>ROUND(+'Aggregate Screens'!S149,0)</f>
        <v>25375908</v>
      </c>
      <c r="H49" s="13">
        <f>ROUND(+'Aggregate Screens'!AN149,0)</f>
        <v>21534</v>
      </c>
      <c r="I49" s="11">
        <f t="shared" si="1"/>
        <v>1178.41</v>
      </c>
      <c r="K49" s="12">
        <f t="shared" si="2"/>
        <v>-0.01835978174851094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Screens'!S45,0)</f>
        <v>131888852</v>
      </c>
      <c r="E50" s="13">
        <f>ROUND(+'Aggregate Screens'!AN45,0)</f>
        <v>48016</v>
      </c>
      <c r="F50" s="11">
        <f t="shared" si="0"/>
        <v>2746.77</v>
      </c>
      <c r="G50" s="10">
        <f>ROUND(+'Aggregate Screens'!S150,0)</f>
        <v>143676749</v>
      </c>
      <c r="H50" s="13">
        <f>ROUND(+'Aggregate Screens'!AN150,0)</f>
        <v>48950</v>
      </c>
      <c r="I50" s="11">
        <f t="shared" si="1"/>
        <v>2935.17</v>
      </c>
      <c r="K50" s="12">
        <f t="shared" si="2"/>
        <v>0.06858965257375038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Screens'!S46,0)</f>
        <v>802374</v>
      </c>
      <c r="E51" s="13">
        <f>ROUND(+'Aggregate Screens'!AN46,0)</f>
        <v>501</v>
      </c>
      <c r="F51" s="11">
        <f t="shared" si="0"/>
        <v>1601.54</v>
      </c>
      <c r="G51" s="10">
        <f>ROUND(+'Aggregate Screens'!S151,0)</f>
        <v>717763</v>
      </c>
      <c r="H51" s="13">
        <f>ROUND(+'Aggregate Screens'!AN151,0)</f>
        <v>591</v>
      </c>
      <c r="I51" s="11">
        <f t="shared" si="1"/>
        <v>1214.49</v>
      </c>
      <c r="K51" s="12">
        <f t="shared" si="2"/>
        <v>-0.24167363912234474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Screens'!S47,0)</f>
        <v>30384488</v>
      </c>
      <c r="E52" s="13">
        <f>ROUND(+'Aggregate Screens'!AN47,0)</f>
        <v>23626</v>
      </c>
      <c r="F52" s="11">
        <f t="shared" si="0"/>
        <v>1286.06</v>
      </c>
      <c r="G52" s="10">
        <f>ROUND(+'Aggregate Screens'!S152,0)</f>
        <v>35595454</v>
      </c>
      <c r="H52" s="13">
        <f>ROUND(+'Aggregate Screens'!AN152,0)</f>
        <v>24107</v>
      </c>
      <c r="I52" s="11">
        <f t="shared" si="1"/>
        <v>1476.56</v>
      </c>
      <c r="K52" s="12">
        <f t="shared" si="2"/>
        <v>0.14812683700604956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Screens'!S48,0)</f>
        <v>55592254</v>
      </c>
      <c r="E53" s="13">
        <f>ROUND(+'Aggregate Screens'!AN48,0)</f>
        <v>36964</v>
      </c>
      <c r="F53" s="11">
        <f t="shared" si="0"/>
        <v>1503.96</v>
      </c>
      <c r="G53" s="10">
        <f>ROUND(+'Aggregate Screens'!S153,0)</f>
        <v>68614198</v>
      </c>
      <c r="H53" s="13">
        <f>ROUND(+'Aggregate Screens'!AN153,0)</f>
        <v>40193</v>
      </c>
      <c r="I53" s="11">
        <f t="shared" si="1"/>
        <v>1707.12</v>
      </c>
      <c r="K53" s="12">
        <f t="shared" si="2"/>
        <v>0.13508337987712427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Screens'!S49,0)</f>
        <v>18032802</v>
      </c>
      <c r="E54" s="13">
        <f>ROUND(+'Aggregate Screens'!AN49,0)</f>
        <v>11965</v>
      </c>
      <c r="F54" s="11">
        <f t="shared" si="0"/>
        <v>1507.13</v>
      </c>
      <c r="G54" s="10">
        <f>ROUND(+'Aggregate Screens'!S154,0)</f>
        <v>19312949</v>
      </c>
      <c r="H54" s="13">
        <f>ROUND(+'Aggregate Screens'!AN154,0)</f>
        <v>12684</v>
      </c>
      <c r="I54" s="11">
        <f t="shared" si="1"/>
        <v>1522.62</v>
      </c>
      <c r="K54" s="12">
        <f t="shared" si="2"/>
        <v>0.01027781279650708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Screens'!S50,0)</f>
        <v>10497280</v>
      </c>
      <c r="E55" s="13">
        <f>ROUND(+'Aggregate Screens'!AN50,0)</f>
        <v>7752</v>
      </c>
      <c r="F55" s="11">
        <f t="shared" si="0"/>
        <v>1354.14</v>
      </c>
      <c r="G55" s="10">
        <f>ROUND(+'Aggregate Screens'!S155,0)</f>
        <v>11006475</v>
      </c>
      <c r="H55" s="13">
        <f>ROUND(+'Aggregate Screens'!AN155,0)</f>
        <v>8079</v>
      </c>
      <c r="I55" s="11">
        <f t="shared" si="1"/>
        <v>1362.36</v>
      </c>
      <c r="K55" s="12">
        <f t="shared" si="2"/>
        <v>0.006070273383844915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Screens'!S51,0)</f>
        <v>1727236</v>
      </c>
      <c r="E56" s="13">
        <f>ROUND(+'Aggregate Screens'!AN51,0)</f>
        <v>289</v>
      </c>
      <c r="F56" s="11">
        <f t="shared" si="0"/>
        <v>5976.6</v>
      </c>
      <c r="G56" s="10">
        <f>ROUND(+'Aggregate Screens'!S156,0)</f>
        <v>1636358</v>
      </c>
      <c r="H56" s="13">
        <f>ROUND(+'Aggregate Screens'!AN156,0)</f>
        <v>1252</v>
      </c>
      <c r="I56" s="11">
        <f t="shared" si="1"/>
        <v>1307</v>
      </c>
      <c r="K56" s="12">
        <f t="shared" si="2"/>
        <v>-0.7813137904494194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Screens'!S52,0)</f>
        <v>29342710</v>
      </c>
      <c r="E57" s="13">
        <f>ROUND(+'Aggregate Screens'!AN52,0)</f>
        <v>15861</v>
      </c>
      <c r="F57" s="11">
        <f t="shared" si="0"/>
        <v>1849.99</v>
      </c>
      <c r="G57" s="10">
        <f>ROUND(+'Aggregate Screens'!S157,0)</f>
        <v>30477966</v>
      </c>
      <c r="H57" s="13">
        <f>ROUND(+'Aggregate Screens'!AN157,0)</f>
        <v>15975</v>
      </c>
      <c r="I57" s="11">
        <f t="shared" si="1"/>
        <v>1907.85</v>
      </c>
      <c r="K57" s="12">
        <f t="shared" si="2"/>
        <v>0.03127584473429579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Screens'!S53,0)</f>
        <v>25484236</v>
      </c>
      <c r="E58" s="13">
        <f>ROUND(+'Aggregate Screens'!AN53,0)</f>
        <v>21255</v>
      </c>
      <c r="F58" s="11">
        <f t="shared" si="0"/>
        <v>1198.98</v>
      </c>
      <c r="G58" s="10">
        <f>ROUND(+'Aggregate Screens'!S158,0)</f>
        <v>27628280</v>
      </c>
      <c r="H58" s="13">
        <f>ROUND(+'Aggregate Screens'!AN158,0)</f>
        <v>22355</v>
      </c>
      <c r="I58" s="11">
        <f t="shared" si="1"/>
        <v>1235.89</v>
      </c>
      <c r="K58" s="12">
        <f t="shared" si="2"/>
        <v>0.03078450015846812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Screens'!S54,0)</f>
        <v>4925499</v>
      </c>
      <c r="E59" s="13">
        <f>ROUND(+'Aggregate Screens'!AN54,0)</f>
        <v>4055</v>
      </c>
      <c r="F59" s="11">
        <f t="shared" si="0"/>
        <v>1214.67</v>
      </c>
      <c r="G59" s="10">
        <f>ROUND(+'Aggregate Screens'!S159,0)</f>
        <v>5540358</v>
      </c>
      <c r="H59" s="13">
        <f>ROUND(+'Aggregate Screens'!AN159,0)</f>
        <v>4400</v>
      </c>
      <c r="I59" s="11">
        <f t="shared" si="1"/>
        <v>1259.17</v>
      </c>
      <c r="K59" s="12">
        <f t="shared" si="2"/>
        <v>0.03663546477644131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Screens'!S55,0)</f>
        <v>819784</v>
      </c>
      <c r="E60" s="13">
        <f>ROUND(+'Aggregate Screens'!AN55,0)</f>
        <v>494</v>
      </c>
      <c r="F60" s="11">
        <f t="shared" si="0"/>
        <v>1659.48</v>
      </c>
      <c r="G60" s="10">
        <f>ROUND(+'Aggregate Screens'!S160,0)</f>
        <v>0</v>
      </c>
      <c r="H60" s="13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Screens'!S56,0)</f>
        <v>48653202</v>
      </c>
      <c r="E61" s="13">
        <f>ROUND(+'Aggregate Screens'!AN56,0)</f>
        <v>28659</v>
      </c>
      <c r="F61" s="11">
        <f t="shared" si="0"/>
        <v>1697.66</v>
      </c>
      <c r="G61" s="10">
        <f>ROUND(+'Aggregate Screens'!S161,0)</f>
        <v>54678854</v>
      </c>
      <c r="H61" s="13">
        <f>ROUND(+'Aggregate Screens'!AN161,0)</f>
        <v>28694</v>
      </c>
      <c r="I61" s="11">
        <f t="shared" si="1"/>
        <v>1905.58</v>
      </c>
      <c r="K61" s="12">
        <f t="shared" si="2"/>
        <v>0.12247446485161917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Screens'!S57,0)</f>
        <v>52819058</v>
      </c>
      <c r="E62" s="13">
        <f>ROUND(+'Aggregate Screens'!AN57,0)</f>
        <v>30005</v>
      </c>
      <c r="F62" s="11">
        <f t="shared" si="0"/>
        <v>1760.34</v>
      </c>
      <c r="G62" s="10">
        <f>ROUND(+'Aggregate Screens'!S162,0)</f>
        <v>64159323</v>
      </c>
      <c r="H62" s="13">
        <f>ROUND(+'Aggregate Screens'!AN162,0)</f>
        <v>32043</v>
      </c>
      <c r="I62" s="11">
        <f t="shared" si="1"/>
        <v>2002.29</v>
      </c>
      <c r="K62" s="12">
        <f t="shared" si="2"/>
        <v>0.1374450390265518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Screens'!S58,0)</f>
        <v>3564420</v>
      </c>
      <c r="E63" s="13">
        <f>ROUND(+'Aggregate Screens'!AN58,0)</f>
        <v>3063</v>
      </c>
      <c r="F63" s="11">
        <f t="shared" si="0"/>
        <v>1163.7</v>
      </c>
      <c r="G63" s="10">
        <f>ROUND(+'Aggregate Screens'!S163,0)</f>
        <v>3660650</v>
      </c>
      <c r="H63" s="13">
        <f>ROUND(+'Aggregate Screens'!AN163,0)</f>
        <v>3023</v>
      </c>
      <c r="I63" s="11">
        <f t="shared" si="1"/>
        <v>1210.93</v>
      </c>
      <c r="K63" s="12">
        <f t="shared" si="2"/>
        <v>0.040586061699750875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Screens'!S59,0)</f>
        <v>1538564</v>
      </c>
      <c r="E64" s="13">
        <f>ROUND(+'Aggregate Screens'!AN59,0)</f>
        <v>897</v>
      </c>
      <c r="F64" s="11">
        <f t="shared" si="0"/>
        <v>1715.23</v>
      </c>
      <c r="G64" s="10">
        <f>ROUND(+'Aggregate Screens'!S164,0)</f>
        <v>1494966</v>
      </c>
      <c r="H64" s="13">
        <f>ROUND(+'Aggregate Screens'!AN164,0)</f>
        <v>937</v>
      </c>
      <c r="I64" s="11">
        <f t="shared" si="1"/>
        <v>1595.48</v>
      </c>
      <c r="K64" s="12">
        <f t="shared" si="2"/>
        <v>-0.06981570984649288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Screens'!S60,0)</f>
        <v>1193631</v>
      </c>
      <c r="E65" s="13">
        <f>ROUND(+'Aggregate Screens'!AN60,0)</f>
        <v>1330</v>
      </c>
      <c r="F65" s="11">
        <f t="shared" si="0"/>
        <v>897.47</v>
      </c>
      <c r="G65" s="10">
        <f>ROUND(+'Aggregate Screens'!S165,0)</f>
        <v>1459530</v>
      </c>
      <c r="H65" s="13">
        <f>ROUND(+'Aggregate Screens'!AN165,0)</f>
        <v>2219</v>
      </c>
      <c r="I65" s="11">
        <f t="shared" si="1"/>
        <v>657.74</v>
      </c>
      <c r="K65" s="12">
        <f t="shared" si="2"/>
        <v>-0.2671175638182892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Screens'!S61,0)</f>
        <v>5956322</v>
      </c>
      <c r="E66" s="13">
        <f>ROUND(+'Aggregate Screens'!AN61,0)</f>
        <v>4449</v>
      </c>
      <c r="F66" s="11">
        <f t="shared" si="0"/>
        <v>1338.8</v>
      </c>
      <c r="G66" s="10">
        <f>ROUND(+'Aggregate Screens'!S166,0)</f>
        <v>6292159</v>
      </c>
      <c r="H66" s="13">
        <f>ROUND(+'Aggregate Screens'!AN166,0)</f>
        <v>4267</v>
      </c>
      <c r="I66" s="11">
        <f t="shared" si="1"/>
        <v>1474.61</v>
      </c>
      <c r="K66" s="12">
        <f t="shared" si="2"/>
        <v>0.1014415894831191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Screens'!S62,0)</f>
        <v>3375723</v>
      </c>
      <c r="E67" s="13">
        <f>ROUND(+'Aggregate Screens'!AN62,0)</f>
        <v>1717</v>
      </c>
      <c r="F67" s="11">
        <f t="shared" si="0"/>
        <v>1966.06</v>
      </c>
      <c r="G67" s="10">
        <f>ROUND(+'Aggregate Screens'!S167,0)</f>
        <v>3350255</v>
      </c>
      <c r="H67" s="13">
        <f>ROUND(+'Aggregate Screens'!AN167,0)</f>
        <v>1813</v>
      </c>
      <c r="I67" s="11">
        <f t="shared" si="1"/>
        <v>1847.91</v>
      </c>
      <c r="K67" s="12">
        <f t="shared" si="2"/>
        <v>-0.06009480890715435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Screens'!S63,0)</f>
        <v>42222028</v>
      </c>
      <c r="E68" s="13">
        <f>ROUND(+'Aggregate Screens'!AN63,0)</f>
        <v>34477</v>
      </c>
      <c r="F68" s="11">
        <f t="shared" si="0"/>
        <v>1224.64</v>
      </c>
      <c r="G68" s="10">
        <f>ROUND(+'Aggregate Screens'!S168,0)</f>
        <v>46589949</v>
      </c>
      <c r="H68" s="13">
        <f>ROUND(+'Aggregate Screens'!AN168,0)</f>
        <v>34729</v>
      </c>
      <c r="I68" s="11">
        <f t="shared" si="1"/>
        <v>1341.53</v>
      </c>
      <c r="K68" s="12">
        <f t="shared" si="2"/>
        <v>0.09544845832244575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Screens'!S64,0)</f>
        <v>9294951</v>
      </c>
      <c r="E69" s="13">
        <f>ROUND(+'Aggregate Screens'!AN64,0)</f>
        <v>7230</v>
      </c>
      <c r="F69" s="11">
        <f t="shared" si="0"/>
        <v>1285.61</v>
      </c>
      <c r="G69" s="10">
        <f>ROUND(+'Aggregate Screens'!S169,0)</f>
        <v>9141187</v>
      </c>
      <c r="H69" s="13">
        <f>ROUND(+'Aggregate Screens'!AN169,0)</f>
        <v>6463</v>
      </c>
      <c r="I69" s="11">
        <f t="shared" si="1"/>
        <v>1414.39</v>
      </c>
      <c r="K69" s="12">
        <f t="shared" si="2"/>
        <v>0.10017034715038009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Screens'!S65,0)</f>
        <v>1801903</v>
      </c>
      <c r="E70" s="13">
        <f>ROUND(+'Aggregate Screens'!AN65,0)</f>
        <v>2799</v>
      </c>
      <c r="F70" s="11">
        <f t="shared" si="0"/>
        <v>643.77</v>
      </c>
      <c r="G70" s="10">
        <f>ROUND(+'Aggregate Screens'!S170,0)</f>
        <v>1881027</v>
      </c>
      <c r="H70" s="13">
        <f>ROUND(+'Aggregate Screens'!AN170,0)</f>
        <v>2947</v>
      </c>
      <c r="I70" s="11">
        <f t="shared" si="1"/>
        <v>638.29</v>
      </c>
      <c r="K70" s="12">
        <f t="shared" si="2"/>
        <v>-0.008512356897649842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Screens'!S66,0)</f>
        <v>642938</v>
      </c>
      <c r="E71" s="13">
        <f>ROUND(+'Aggregate Screens'!AN66,0)</f>
        <v>1358</v>
      </c>
      <c r="F71" s="11">
        <f t="shared" si="0"/>
        <v>473.44</v>
      </c>
      <c r="G71" s="10">
        <f>ROUND(+'Aggregate Screens'!S171,0)</f>
        <v>677873</v>
      </c>
      <c r="H71" s="13">
        <f>ROUND(+'Aggregate Screens'!AN171,0)</f>
        <v>614</v>
      </c>
      <c r="I71" s="11">
        <f t="shared" si="1"/>
        <v>1104.03</v>
      </c>
      <c r="K71" s="12">
        <f t="shared" si="2"/>
        <v>1.3319322406218315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Screens'!S67,0)</f>
        <v>50909189</v>
      </c>
      <c r="E72" s="13">
        <f>ROUND(+'Aggregate Screens'!AN67,0)</f>
        <v>33572</v>
      </c>
      <c r="F72" s="11">
        <f t="shared" si="0"/>
        <v>1516.42</v>
      </c>
      <c r="G72" s="10">
        <f>ROUND(+'Aggregate Screens'!S172,0)</f>
        <v>58864128</v>
      </c>
      <c r="H72" s="13">
        <f>ROUND(+'Aggregate Screens'!AN172,0)</f>
        <v>34768</v>
      </c>
      <c r="I72" s="11">
        <f t="shared" si="1"/>
        <v>1693.05</v>
      </c>
      <c r="K72" s="12">
        <f t="shared" si="2"/>
        <v>0.11647828438031671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Screens'!S68,0)</f>
        <v>39496426</v>
      </c>
      <c r="E73" s="13">
        <f>ROUND(+'Aggregate Screens'!AN68,0)</f>
        <v>27113</v>
      </c>
      <c r="F73" s="11">
        <f t="shared" si="0"/>
        <v>1456.73</v>
      </c>
      <c r="G73" s="10">
        <f>ROUND(+'Aggregate Screens'!S173,0)</f>
        <v>49284273</v>
      </c>
      <c r="H73" s="13">
        <f>ROUND(+'Aggregate Screens'!AN173,0)</f>
        <v>28692</v>
      </c>
      <c r="I73" s="11">
        <f t="shared" si="1"/>
        <v>1717.7</v>
      </c>
      <c r="K73" s="12">
        <f t="shared" si="2"/>
        <v>0.17914781737178487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Screens'!S69,0)</f>
        <v>144567619</v>
      </c>
      <c r="E74" s="13">
        <f>ROUND(+'Aggregate Screens'!AN69,0)</f>
        <v>59724</v>
      </c>
      <c r="F74" s="11">
        <f t="shared" si="0"/>
        <v>2420.6</v>
      </c>
      <c r="G74" s="10">
        <f>ROUND(+'Aggregate Screens'!S174,0)</f>
        <v>156629124</v>
      </c>
      <c r="H74" s="13">
        <f>ROUND(+'Aggregate Screens'!AN174,0)</f>
        <v>64334</v>
      </c>
      <c r="I74" s="11">
        <f t="shared" si="1"/>
        <v>2434.62</v>
      </c>
      <c r="K74" s="12">
        <f t="shared" si="2"/>
        <v>0.005791952408493728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Screens'!S70,0)</f>
        <v>46425292</v>
      </c>
      <c r="E75" s="13">
        <f>ROUND(+'Aggregate Screens'!AN70,0)</f>
        <v>31048</v>
      </c>
      <c r="F75" s="11">
        <f aca="true" t="shared" si="3" ref="F75:F106">IF(D75=0,"",IF(E75=0,"",ROUND(D75/E75,2)))</f>
        <v>1495.27</v>
      </c>
      <c r="G75" s="10">
        <f>ROUND(+'Aggregate Screens'!S175,0)</f>
        <v>49163402</v>
      </c>
      <c r="H75" s="13">
        <f>ROUND(+'Aggregate Screens'!AN175,0)</f>
        <v>31549</v>
      </c>
      <c r="I75" s="11">
        <f aca="true" t="shared" si="4" ref="I75:I106">IF(G75=0,"",IF(H75=0,"",ROUND(G75/H75,2)))</f>
        <v>1558.32</v>
      </c>
      <c r="K75" s="12">
        <f aca="true" t="shared" si="5" ref="K75:K106">IF(D75=0,"",IF(E75=0,"",IF(G75=0,"",IF(H75=0,"",+I75/F75-1))))</f>
        <v>0.042166297725494406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Screens'!S71,0)</f>
        <v>1369507</v>
      </c>
      <c r="E76" s="13">
        <f>ROUND(+'Aggregate Screens'!AN71,0)</f>
        <v>1459</v>
      </c>
      <c r="F76" s="11">
        <f t="shared" si="3"/>
        <v>938.66</v>
      </c>
      <c r="G76" s="10">
        <f>ROUND(+'Aggregate Screens'!S176,0)</f>
        <v>1503287</v>
      </c>
      <c r="H76" s="13">
        <f>ROUND(+'Aggregate Screens'!AN176,0)</f>
        <v>1701</v>
      </c>
      <c r="I76" s="11">
        <f t="shared" si="4"/>
        <v>883.77</v>
      </c>
      <c r="K76" s="12">
        <f t="shared" si="5"/>
        <v>-0.05847697781944472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Screens'!S72,0)</f>
        <v>638400</v>
      </c>
      <c r="E77" s="13">
        <f>ROUND(+'Aggregate Screens'!AN72,0)</f>
        <v>560</v>
      </c>
      <c r="F77" s="11">
        <f t="shared" si="3"/>
        <v>1140</v>
      </c>
      <c r="G77" s="10">
        <f>ROUND(+'Aggregate Screens'!S177,0)</f>
        <v>592051</v>
      </c>
      <c r="H77" s="13">
        <f>ROUND(+'Aggregate Screens'!AN177,0)</f>
        <v>595</v>
      </c>
      <c r="I77" s="11">
        <f t="shared" si="4"/>
        <v>995.04</v>
      </c>
      <c r="K77" s="12">
        <f t="shared" si="5"/>
        <v>-0.12715789473684214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Screens'!S73,0)</f>
        <v>38175766</v>
      </c>
      <c r="E78" s="13">
        <f>ROUND(+'Aggregate Screens'!AN73,0)</f>
        <v>18831</v>
      </c>
      <c r="F78" s="11">
        <f t="shared" si="3"/>
        <v>2027.28</v>
      </c>
      <c r="G78" s="10">
        <f>ROUND(+'Aggregate Screens'!S178,0)</f>
        <v>36844090</v>
      </c>
      <c r="H78" s="13">
        <f>ROUND(+'Aggregate Screens'!AN178,0)</f>
        <v>17915</v>
      </c>
      <c r="I78" s="11">
        <f t="shared" si="4"/>
        <v>2056.61</v>
      </c>
      <c r="K78" s="12">
        <f t="shared" si="5"/>
        <v>0.014467661102561147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Screens'!S74,0)</f>
        <v>6109767</v>
      </c>
      <c r="E79" s="13">
        <f>ROUND(+'Aggregate Screens'!AN74,0)</f>
        <v>1590</v>
      </c>
      <c r="F79" s="11">
        <f t="shared" si="3"/>
        <v>3842.62</v>
      </c>
      <c r="G79" s="10">
        <f>ROUND(+'Aggregate Screens'!S179,0)</f>
        <v>0</v>
      </c>
      <c r="H79" s="13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Screens'!S75,0)</f>
        <v>71715544</v>
      </c>
      <c r="E80" s="13">
        <f>ROUND(+'Aggregate Screens'!AN75,0)</f>
        <v>44834</v>
      </c>
      <c r="F80" s="11">
        <f t="shared" si="3"/>
        <v>1599.58</v>
      </c>
      <c r="G80" s="10">
        <f>ROUND(+'Aggregate Screens'!S180,0)</f>
        <v>74643735</v>
      </c>
      <c r="H80" s="13">
        <f>ROUND(+'Aggregate Screens'!AN180,0)</f>
        <v>49418</v>
      </c>
      <c r="I80" s="11">
        <f t="shared" si="4"/>
        <v>1510.46</v>
      </c>
      <c r="K80" s="12">
        <f t="shared" si="5"/>
        <v>-0.05571462508908587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Screens'!S76,0)</f>
        <v>6692788</v>
      </c>
      <c r="E81" s="13">
        <f>ROUND(+'Aggregate Screens'!AN76,0)</f>
        <v>3616</v>
      </c>
      <c r="F81" s="11">
        <f t="shared" si="3"/>
        <v>1850.88</v>
      </c>
      <c r="G81" s="10">
        <f>ROUND(+'Aggregate Screens'!S181,0)</f>
        <v>7065442</v>
      </c>
      <c r="H81" s="13">
        <f>ROUND(+'Aggregate Screens'!AN181,0)</f>
        <v>3480</v>
      </c>
      <c r="I81" s="11">
        <f t="shared" si="4"/>
        <v>2030.3</v>
      </c>
      <c r="K81" s="12">
        <f t="shared" si="5"/>
        <v>0.09693767289073296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Screens'!S77,0)</f>
        <v>1672355</v>
      </c>
      <c r="E82" s="13">
        <f>ROUND(+'Aggregate Screens'!AN77,0)</f>
        <v>1442</v>
      </c>
      <c r="F82" s="11">
        <f t="shared" si="3"/>
        <v>1159.75</v>
      </c>
      <c r="G82" s="10">
        <f>ROUND(+'Aggregate Screens'!S182,0)</f>
        <v>1818795</v>
      </c>
      <c r="H82" s="13">
        <f>ROUND(+'Aggregate Screens'!AN182,0)</f>
        <v>1566</v>
      </c>
      <c r="I82" s="11">
        <f t="shared" si="4"/>
        <v>1161.43</v>
      </c>
      <c r="K82" s="12">
        <f t="shared" si="5"/>
        <v>0.0014485880577710386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Screens'!S78,0)</f>
        <v>5063006</v>
      </c>
      <c r="E83" s="13">
        <f>ROUND(+'Aggregate Screens'!AN78,0)</f>
        <v>9049</v>
      </c>
      <c r="F83" s="11">
        <f t="shared" si="3"/>
        <v>559.51</v>
      </c>
      <c r="G83" s="10">
        <f>ROUND(+'Aggregate Screens'!S183,0)</f>
        <v>6210568</v>
      </c>
      <c r="H83" s="13">
        <f>ROUND(+'Aggregate Screens'!AN183,0)</f>
        <v>8663</v>
      </c>
      <c r="I83" s="11">
        <f t="shared" si="4"/>
        <v>716.91</v>
      </c>
      <c r="K83" s="12">
        <f t="shared" si="5"/>
        <v>0.2813175814552018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Screens'!S79,0)</f>
        <v>91727419</v>
      </c>
      <c r="E84" s="13">
        <f>ROUND(+'Aggregate Screens'!AN79,0)</f>
        <v>44461</v>
      </c>
      <c r="F84" s="11">
        <f t="shared" si="3"/>
        <v>2063.1</v>
      </c>
      <c r="G84" s="10">
        <f>ROUND(+'Aggregate Screens'!S184,0)</f>
        <v>96970538</v>
      </c>
      <c r="H84" s="13">
        <f>ROUND(+'Aggregate Screens'!AN184,0)</f>
        <v>43169</v>
      </c>
      <c r="I84" s="11">
        <f t="shared" si="4"/>
        <v>2246.3</v>
      </c>
      <c r="K84" s="12">
        <f t="shared" si="5"/>
        <v>0.08879841015946899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Screens'!S80,0)</f>
        <v>107295</v>
      </c>
      <c r="E85" s="13">
        <f>ROUND(+'Aggregate Screens'!AN80,0)</f>
        <v>77</v>
      </c>
      <c r="F85" s="11">
        <f t="shared" si="3"/>
        <v>1393.44</v>
      </c>
      <c r="G85" s="10">
        <f>ROUND(+'Aggregate Screens'!S185,0)</f>
        <v>0</v>
      </c>
      <c r="H85" s="13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Screens'!S81,0)</f>
        <v>8034633</v>
      </c>
      <c r="E86" s="13">
        <f>ROUND(+'Aggregate Screens'!AN81,0)</f>
        <v>6682</v>
      </c>
      <c r="F86" s="11">
        <f t="shared" si="3"/>
        <v>1202.43</v>
      </c>
      <c r="G86" s="10">
        <f>ROUND(+'Aggregate Screens'!S186,0)</f>
        <v>12795533</v>
      </c>
      <c r="H86" s="13">
        <f>ROUND(+'Aggregate Screens'!AN186,0)</f>
        <v>9834</v>
      </c>
      <c r="I86" s="11">
        <f t="shared" si="4"/>
        <v>1301.15</v>
      </c>
      <c r="K86" s="12">
        <f t="shared" si="5"/>
        <v>0.0821004133296741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Screens'!S82,0)</f>
        <v>15558811</v>
      </c>
      <c r="E87" s="13">
        <f>ROUND(+'Aggregate Screens'!AN82,0)</f>
        <v>13816</v>
      </c>
      <c r="F87" s="11">
        <f t="shared" si="3"/>
        <v>1126.14</v>
      </c>
      <c r="G87" s="10">
        <f>ROUND(+'Aggregate Screens'!S187,0)</f>
        <v>14076507</v>
      </c>
      <c r="H87" s="13">
        <f>ROUND(+'Aggregate Screens'!AN187,0)</f>
        <v>12971</v>
      </c>
      <c r="I87" s="11">
        <f t="shared" si="4"/>
        <v>1085.23</v>
      </c>
      <c r="K87" s="12">
        <f t="shared" si="5"/>
        <v>-0.0363276324435684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Screens'!S83,0)</f>
        <v>373558</v>
      </c>
      <c r="E88" s="13">
        <f>ROUND(+'Aggregate Screens'!AN83,0)</f>
        <v>1135</v>
      </c>
      <c r="F88" s="11">
        <f t="shared" si="3"/>
        <v>329.13</v>
      </c>
      <c r="G88" s="10">
        <f>ROUND(+'Aggregate Screens'!S188,0)</f>
        <v>544480</v>
      </c>
      <c r="H88" s="13">
        <f>ROUND(+'Aggregate Screens'!AN188,0)</f>
        <v>669</v>
      </c>
      <c r="I88" s="11">
        <f t="shared" si="4"/>
        <v>813.87</v>
      </c>
      <c r="K88" s="12">
        <f t="shared" si="5"/>
        <v>1.4727919059338257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Screens'!S84,0)</f>
        <v>25230195</v>
      </c>
      <c r="E89" s="13">
        <f>ROUND(+'Aggregate Screens'!AN84,0)</f>
        <v>11160</v>
      </c>
      <c r="F89" s="11">
        <f t="shared" si="3"/>
        <v>2260.77</v>
      </c>
      <c r="G89" s="10">
        <f>ROUND(+'Aggregate Screens'!S189,0)</f>
        <v>25652281</v>
      </c>
      <c r="H89" s="13">
        <f>ROUND(+'Aggregate Screens'!AN189,0)</f>
        <v>10112</v>
      </c>
      <c r="I89" s="11">
        <f t="shared" si="4"/>
        <v>2536.82</v>
      </c>
      <c r="K89" s="12">
        <f t="shared" si="5"/>
        <v>0.12210441575215536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Screens'!S85,0)</f>
        <v>2595511</v>
      </c>
      <c r="E90" s="13">
        <f>ROUND(+'Aggregate Screens'!AN85,0)</f>
        <v>3267</v>
      </c>
      <c r="F90" s="11">
        <f t="shared" si="3"/>
        <v>794.46</v>
      </c>
      <c r="G90" s="10">
        <f>ROUND(+'Aggregate Screens'!S190,0)</f>
        <v>3068707</v>
      </c>
      <c r="H90" s="13">
        <f>ROUND(+'Aggregate Screens'!AN190,0)</f>
        <v>3245</v>
      </c>
      <c r="I90" s="11">
        <f t="shared" si="4"/>
        <v>945.67</v>
      </c>
      <c r="K90" s="12">
        <f t="shared" si="5"/>
        <v>0.19033053898245345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Screens'!S86,0)</f>
        <v>1597798</v>
      </c>
      <c r="E91" s="13">
        <f>ROUND(+'Aggregate Screens'!AN86,0)</f>
        <v>1530</v>
      </c>
      <c r="F91" s="11">
        <f t="shared" si="3"/>
        <v>1044.31</v>
      </c>
      <c r="G91" s="10">
        <f>ROUND(+'Aggregate Screens'!S191,0)</f>
        <v>1597659</v>
      </c>
      <c r="H91" s="13">
        <f>ROUND(+'Aggregate Screens'!AN191,0)</f>
        <v>1130</v>
      </c>
      <c r="I91" s="11">
        <f t="shared" si="4"/>
        <v>1413.86</v>
      </c>
      <c r="K91" s="12">
        <f t="shared" si="5"/>
        <v>0.35387001943867236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Screens'!S87,0)</f>
        <v>1201876</v>
      </c>
      <c r="E92" s="13">
        <f>ROUND(+'Aggregate Screens'!AN87,0)</f>
        <v>1252</v>
      </c>
      <c r="F92" s="11">
        <f t="shared" si="3"/>
        <v>959.96</v>
      </c>
      <c r="G92" s="10">
        <f>ROUND(+'Aggregate Screens'!S192,0)</f>
        <v>1810128</v>
      </c>
      <c r="H92" s="13">
        <f>ROUND(+'Aggregate Screens'!AN192,0)</f>
        <v>505</v>
      </c>
      <c r="I92" s="11">
        <f t="shared" si="4"/>
        <v>3584.41</v>
      </c>
      <c r="K92" s="12">
        <f t="shared" si="5"/>
        <v>2.733915996499854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Screens'!S88,0)</f>
        <v>13123642</v>
      </c>
      <c r="E93" s="13">
        <f>ROUND(+'Aggregate Screens'!AN88,0)</f>
        <v>7450</v>
      </c>
      <c r="F93" s="11">
        <f t="shared" si="3"/>
        <v>1761.56</v>
      </c>
      <c r="G93" s="10">
        <f>ROUND(+'Aggregate Screens'!S193,0)</f>
        <v>14906348</v>
      </c>
      <c r="H93" s="13">
        <f>ROUND(+'Aggregate Screens'!AN193,0)</f>
        <v>8572</v>
      </c>
      <c r="I93" s="11">
        <f t="shared" si="4"/>
        <v>1738.96</v>
      </c>
      <c r="K93" s="12">
        <f t="shared" si="5"/>
        <v>-0.012829537455437134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Screens'!S89,0)</f>
        <v>3793340</v>
      </c>
      <c r="E94" s="13">
        <f>ROUND(+'Aggregate Screens'!AN89,0)</f>
        <v>3954</v>
      </c>
      <c r="F94" s="11">
        <f t="shared" si="3"/>
        <v>959.37</v>
      </c>
      <c r="G94" s="10">
        <f>ROUND(+'Aggregate Screens'!S194,0)</f>
        <v>4248749</v>
      </c>
      <c r="H94" s="13">
        <f>ROUND(+'Aggregate Screens'!AN194,0)</f>
        <v>4341</v>
      </c>
      <c r="I94" s="11">
        <f t="shared" si="4"/>
        <v>978.75</v>
      </c>
      <c r="K94" s="12">
        <f t="shared" si="5"/>
        <v>0.020200756746614923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Screens'!S90,0)</f>
        <v>1550439</v>
      </c>
      <c r="E95" s="13">
        <f>ROUND(+'Aggregate Screens'!AN90,0)</f>
        <v>3331</v>
      </c>
      <c r="F95" s="11">
        <f t="shared" si="3"/>
        <v>465.46</v>
      </c>
      <c r="G95" s="10">
        <f>ROUND(+'Aggregate Screens'!S195,0)</f>
        <v>1516849</v>
      </c>
      <c r="H95" s="13">
        <f>ROUND(+'Aggregate Screens'!AN195,0)</f>
        <v>3487</v>
      </c>
      <c r="I95" s="11">
        <f t="shared" si="4"/>
        <v>435</v>
      </c>
      <c r="K95" s="12">
        <f t="shared" si="5"/>
        <v>-0.06544063936750733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Screens'!S91,0)</f>
        <v>23346115</v>
      </c>
      <c r="E96" s="13">
        <f>ROUND(+'Aggregate Screens'!AN91,0)</f>
        <v>15555</v>
      </c>
      <c r="F96" s="11">
        <f t="shared" si="3"/>
        <v>1500.88</v>
      </c>
      <c r="G96" s="10">
        <f>ROUND(+'Aggregate Screens'!S196,0)</f>
        <v>23319283</v>
      </c>
      <c r="H96" s="13">
        <f>ROUND(+'Aggregate Screens'!AN196,0)</f>
        <v>16257</v>
      </c>
      <c r="I96" s="11">
        <f t="shared" si="4"/>
        <v>1434.41</v>
      </c>
      <c r="K96" s="12">
        <f t="shared" si="5"/>
        <v>-0.0442873514205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Screens'!S92,0)</f>
        <v>872294</v>
      </c>
      <c r="E97" s="13">
        <f>ROUND(+'Aggregate Screens'!AN92,0)</f>
        <v>776</v>
      </c>
      <c r="F97" s="11">
        <f t="shared" si="3"/>
        <v>1124.09</v>
      </c>
      <c r="G97" s="10">
        <f>ROUND(+'Aggregate Screens'!S197,0)</f>
        <v>1278695</v>
      </c>
      <c r="H97" s="13">
        <f>ROUND(+'Aggregate Screens'!AN197,0)</f>
        <v>897</v>
      </c>
      <c r="I97" s="11">
        <f t="shared" si="4"/>
        <v>1425.52</v>
      </c>
      <c r="K97" s="12">
        <f t="shared" si="5"/>
        <v>0.2681546851230774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Screens'!S93,0)</f>
        <v>44992420</v>
      </c>
      <c r="E98" s="13">
        <f>ROUND(+'Aggregate Screens'!AN93,0)</f>
        <v>12695</v>
      </c>
      <c r="F98" s="11">
        <f t="shared" si="3"/>
        <v>3544.11</v>
      </c>
      <c r="G98" s="10">
        <f>ROUND(+'Aggregate Screens'!S198,0)</f>
        <v>50042340</v>
      </c>
      <c r="H98" s="13">
        <f>ROUND(+'Aggregate Screens'!AN198,0)</f>
        <v>12672</v>
      </c>
      <c r="I98" s="11">
        <f t="shared" si="4"/>
        <v>3949.05</v>
      </c>
      <c r="K98" s="12">
        <f t="shared" si="5"/>
        <v>0.11425717599058727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Screens'!S94,0)</f>
        <v>18746554</v>
      </c>
      <c r="E99" s="13">
        <f>ROUND(+'Aggregate Screens'!AN94,0)</f>
        <v>7232</v>
      </c>
      <c r="F99" s="11">
        <f t="shared" si="3"/>
        <v>2592.17</v>
      </c>
      <c r="G99" s="10">
        <f>ROUND(+'Aggregate Screens'!S199,0)</f>
        <v>20869449</v>
      </c>
      <c r="H99" s="13">
        <f>ROUND(+'Aggregate Screens'!AN199,0)</f>
        <v>9260</v>
      </c>
      <c r="I99" s="11">
        <f t="shared" si="4"/>
        <v>2253.72</v>
      </c>
      <c r="K99" s="12">
        <f t="shared" si="5"/>
        <v>-0.13056628230401568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Screens'!S95,0)</f>
        <v>6022146</v>
      </c>
      <c r="E100" s="13">
        <f>ROUND(+'Aggregate Screens'!AN95,0)</f>
        <v>4763</v>
      </c>
      <c r="F100" s="11">
        <f t="shared" si="3"/>
        <v>1264.36</v>
      </c>
      <c r="G100" s="10">
        <f>ROUND(+'Aggregate Screens'!S200,0)</f>
        <v>5473464</v>
      </c>
      <c r="H100" s="13">
        <f>ROUND(+'Aggregate Screens'!AN200,0)</f>
        <v>5095</v>
      </c>
      <c r="I100" s="11">
        <f t="shared" si="4"/>
        <v>1074.28</v>
      </c>
      <c r="K100" s="12">
        <f t="shared" si="5"/>
        <v>-0.1503369293555632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Screens'!S96,0)</f>
        <v>27493043</v>
      </c>
      <c r="E101" s="13">
        <f>ROUND(+'Aggregate Screens'!AN96,0)</f>
        <v>16033</v>
      </c>
      <c r="F101" s="11">
        <f t="shared" si="3"/>
        <v>1714.78</v>
      </c>
      <c r="G101" s="10">
        <f>ROUND(+'Aggregate Screens'!S201,0)</f>
        <v>28389515</v>
      </c>
      <c r="H101" s="13">
        <f>ROUND(+'Aggregate Screens'!AN201,0)</f>
        <v>15909</v>
      </c>
      <c r="I101" s="11">
        <f t="shared" si="4"/>
        <v>1784.49</v>
      </c>
      <c r="K101" s="12">
        <f t="shared" si="5"/>
        <v>0.04065244521163058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Screens'!S97,0)</f>
        <v>16220815</v>
      </c>
      <c r="E102" s="13">
        <f>ROUND(+'Aggregate Screens'!AN97,0)</f>
        <v>13830</v>
      </c>
      <c r="F102" s="11">
        <f t="shared" si="3"/>
        <v>1172.87</v>
      </c>
      <c r="G102" s="10">
        <f>ROUND(+'Aggregate Screens'!S202,0)</f>
        <v>19618167</v>
      </c>
      <c r="H102" s="13">
        <f>ROUND(+'Aggregate Screens'!AN202,0)</f>
        <v>15387</v>
      </c>
      <c r="I102" s="11">
        <f t="shared" si="4"/>
        <v>1274.98</v>
      </c>
      <c r="K102" s="12">
        <f t="shared" si="5"/>
        <v>0.0870599469676947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Screens'!S98,0)</f>
        <v>0</v>
      </c>
      <c r="E103" s="13">
        <f>ROUND(+'Aggregate Screens'!AN98,0)</f>
        <v>0</v>
      </c>
      <c r="F103" s="11">
        <f t="shared" si="3"/>
      </c>
      <c r="G103" s="10">
        <f>ROUND(+'Aggregate Screens'!S203,0)</f>
        <v>4401330</v>
      </c>
      <c r="H103" s="13">
        <f>ROUND(+'Aggregate Screens'!AN203,0)</f>
        <v>1638</v>
      </c>
      <c r="I103" s="11">
        <f t="shared" si="4"/>
        <v>2687.01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Screens'!S99,0)</f>
        <v>1155721</v>
      </c>
      <c r="E104" s="13">
        <f>ROUND(+'Aggregate Screens'!AN99,0)</f>
        <v>2105</v>
      </c>
      <c r="F104" s="11">
        <f t="shared" si="3"/>
        <v>549.04</v>
      </c>
      <c r="G104" s="10">
        <f>ROUND(+'Aggregate Screens'!S204,0)</f>
        <v>1095085</v>
      </c>
      <c r="H104" s="13">
        <f>ROUND(+'Aggregate Screens'!AN204,0)</f>
        <v>2056</v>
      </c>
      <c r="I104" s="11">
        <f t="shared" si="4"/>
        <v>532.63</v>
      </c>
      <c r="K104" s="12">
        <f t="shared" si="5"/>
        <v>-0.029888532711642046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Screens'!S100,0)</f>
        <v>345791</v>
      </c>
      <c r="E105" s="13">
        <f>ROUND(+'Aggregate Screens'!AN100,0)</f>
        <v>981</v>
      </c>
      <c r="F105" s="11">
        <f t="shared" si="3"/>
        <v>352.49</v>
      </c>
      <c r="G105" s="10">
        <f>ROUND(+'Aggregate Screens'!S205,0)</f>
        <v>294967</v>
      </c>
      <c r="H105" s="13">
        <f>ROUND(+'Aggregate Screens'!AN205,0)</f>
        <v>926</v>
      </c>
      <c r="I105" s="11">
        <f t="shared" si="4"/>
        <v>318.54</v>
      </c>
      <c r="K105" s="12">
        <f t="shared" si="5"/>
        <v>-0.0963147890720304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Screens'!S101,0)</f>
        <v>1021248</v>
      </c>
      <c r="E106" s="13">
        <f>ROUND(+'Aggregate Screens'!AN101,0)</f>
        <v>567</v>
      </c>
      <c r="F106" s="11">
        <f t="shared" si="3"/>
        <v>1801.14</v>
      </c>
      <c r="G106" s="10">
        <f>ROUND(+'Aggregate Screens'!S206,0)</f>
        <v>938648</v>
      </c>
      <c r="H106" s="13">
        <f>ROUND(+'Aggregate Screens'!AN206,0)</f>
        <v>547</v>
      </c>
      <c r="I106" s="11">
        <f t="shared" si="4"/>
        <v>1715.99</v>
      </c>
      <c r="K106" s="12">
        <f t="shared" si="5"/>
        <v>-0.047275614333144644</v>
      </c>
    </row>
    <row r="107" spans="4:11" ht="12">
      <c r="D107" s="10"/>
      <c r="E107" s="13"/>
      <c r="F107" s="11"/>
      <c r="G107" s="10"/>
      <c r="H107" s="13"/>
      <c r="I107" s="11"/>
      <c r="K107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75" zoomScaleNormal="75" zoomScalePageLayoutView="0" workbookViewId="0" topLeftCell="A65">
      <selection activeCell="I106" sqref="I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7.875" style="0" bestFit="1" customWidth="1"/>
    <col min="6" max="6" width="8.875" style="0" bestFit="1" customWidth="1"/>
    <col min="7" max="7" width="11.503906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39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24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66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40</v>
      </c>
      <c r="F8" s="14" t="s">
        <v>182</v>
      </c>
      <c r="G8" s="2" t="s">
        <v>40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41</v>
      </c>
      <c r="E9" s="2" t="s">
        <v>3</v>
      </c>
      <c r="F9" s="2" t="s">
        <v>3</v>
      </c>
      <c r="G9" s="2" t="s">
        <v>41</v>
      </c>
      <c r="H9" s="2" t="s">
        <v>3</v>
      </c>
      <c r="I9" s="2" t="s">
        <v>3</v>
      </c>
      <c r="K9" s="5" t="s">
        <v>181</v>
      </c>
    </row>
    <row r="10" spans="1:11" ht="12">
      <c r="A10" s="10"/>
      <c r="B10" s="10">
        <f>+'Aggregate Screens'!A5</f>
        <v>1</v>
      </c>
      <c r="C10" s="10" t="str">
        <f>+'Aggregate Screens'!B5</f>
        <v>SWEDISH HEALTH SERVICES</v>
      </c>
      <c r="D10" s="10">
        <f>ROUND(SUM('Aggregate Screens'!T5:U5),0)</f>
        <v>67485164</v>
      </c>
      <c r="E10" s="13">
        <f>ROUND(+'Aggregate Screens'!AN5,0)</f>
        <v>64206</v>
      </c>
      <c r="F10" s="11">
        <f>IF(D10=0,"",IF(E10=0,"",ROUND(D10/E10,2)))</f>
        <v>1051.07</v>
      </c>
      <c r="G10" s="10">
        <f>ROUND(SUM('Aggregate Screens'!T110:U110),0)</f>
        <v>64464415</v>
      </c>
      <c r="H10" s="13">
        <f>ROUND(+'Aggregate Screens'!AN110,0)</f>
        <v>65434</v>
      </c>
      <c r="I10" s="11">
        <f>IF(G10=0,"",IF(H10=0,"",ROUND(G10/H10,2)))</f>
        <v>985.18</v>
      </c>
      <c r="K10" s="12">
        <f>IF(D10=0,"",IF(E10=0,"",IF(G10=0,"",IF(H10=0,"",+I10/F10-1))))</f>
        <v>-0.06268849838735768</v>
      </c>
    </row>
    <row r="11" spans="1:11" ht="12">
      <c r="A11" s="10"/>
      <c r="B11" s="10">
        <f>+'Aggregate Screens'!A6</f>
        <v>3</v>
      </c>
      <c r="C11" s="10" t="str">
        <f>+'Aggregate Screens'!B6</f>
        <v>SWEDISH MEDICAL CENTER CHERRY HILL</v>
      </c>
      <c r="D11" s="10">
        <f>ROUND(SUM('Aggregate Screens'!T6:U6),0)</f>
        <v>22013414</v>
      </c>
      <c r="E11" s="13">
        <f>ROUND(+'Aggregate Screens'!AN6,0)</f>
        <v>25431</v>
      </c>
      <c r="F11" s="11">
        <f aca="true" t="shared" si="0" ref="F11:F74">IF(D11=0,"",IF(E11=0,"",ROUND(D11/E11,2)))</f>
        <v>865.61</v>
      </c>
      <c r="G11" s="10">
        <f>ROUND(SUM('Aggregate Screens'!T111:U111),0)</f>
        <v>21201567</v>
      </c>
      <c r="H11" s="13">
        <f>ROUND(+'Aggregate Screens'!AN111,0)</f>
        <v>27098</v>
      </c>
      <c r="I11" s="11">
        <f aca="true" t="shared" si="1" ref="I11:I74">IF(G11=0,"",IF(H11=0,"",ROUND(G11/H11,2)))</f>
        <v>782.4</v>
      </c>
      <c r="K11" s="12">
        <f aca="true" t="shared" si="2" ref="K11:K74">IF(D11=0,"",IF(E11=0,"",IF(G11=0,"",IF(H11=0,"",+I11/F11-1))))</f>
        <v>-0.09612874158108164</v>
      </c>
    </row>
    <row r="12" spans="1:11" ht="12">
      <c r="A12" s="10"/>
      <c r="B12" s="10">
        <f>+'Aggregate Screens'!A7</f>
        <v>8</v>
      </c>
      <c r="C12" s="10" t="str">
        <f>+'Aggregate Screens'!B7</f>
        <v>KLICKITAT VALLEY HOSPITAL</v>
      </c>
      <c r="D12" s="10">
        <f>ROUND(SUM('Aggregate Screens'!T7:U7),0)</f>
        <v>2238628</v>
      </c>
      <c r="E12" s="13">
        <f>ROUND(+'Aggregate Screens'!AN7,0)</f>
        <v>1629</v>
      </c>
      <c r="F12" s="11">
        <f t="shared" si="0"/>
        <v>1374.23</v>
      </c>
      <c r="G12" s="10">
        <f>ROUND(SUM('Aggregate Screens'!T112:U112),0)</f>
        <v>1851228</v>
      </c>
      <c r="H12" s="13">
        <f>ROUND(+'Aggregate Screens'!AN112,0)</f>
        <v>1645</v>
      </c>
      <c r="I12" s="11">
        <f t="shared" si="1"/>
        <v>1125.37</v>
      </c>
      <c r="K12" s="12">
        <f t="shared" si="2"/>
        <v>-0.1810905015899814</v>
      </c>
    </row>
    <row r="13" spans="1:11" ht="12">
      <c r="A13" s="10"/>
      <c r="B13" s="10">
        <f>+'Aggregate Screens'!A8</f>
        <v>10</v>
      </c>
      <c r="C13" s="10" t="str">
        <f>+'Aggregate Screens'!B8</f>
        <v>VIRGINIA MASON MEDICAL CENTER</v>
      </c>
      <c r="D13" s="10">
        <f>ROUND(SUM('Aggregate Screens'!T8:U8),0)</f>
        <v>41856921</v>
      </c>
      <c r="E13" s="13">
        <f>ROUND(+'Aggregate Screens'!AN8,0)</f>
        <v>76904</v>
      </c>
      <c r="F13" s="11">
        <f t="shared" si="0"/>
        <v>544.27</v>
      </c>
      <c r="G13" s="10">
        <f>ROUND(SUM('Aggregate Screens'!T113:U113),0)</f>
        <v>44795791</v>
      </c>
      <c r="H13" s="13">
        <f>ROUND(+'Aggregate Screens'!AN113,0)</f>
        <v>79237</v>
      </c>
      <c r="I13" s="11">
        <f t="shared" si="1"/>
        <v>565.34</v>
      </c>
      <c r="K13" s="12">
        <f t="shared" si="2"/>
        <v>0.03871240377018759</v>
      </c>
    </row>
    <row r="14" spans="1:11" ht="12">
      <c r="A14" s="10"/>
      <c r="B14" s="10">
        <f>+'Aggregate Screens'!A9</f>
        <v>14</v>
      </c>
      <c r="C14" s="10" t="str">
        <f>+'Aggregate Screens'!B9</f>
        <v>SEATTLE CHILDRENS HOSPITAL</v>
      </c>
      <c r="D14" s="10">
        <f>ROUND(SUM('Aggregate Screens'!T9:U9),0)</f>
        <v>135249000</v>
      </c>
      <c r="E14" s="13">
        <f>ROUND(+'Aggregate Screens'!AN9,0)</f>
        <v>26512</v>
      </c>
      <c r="F14" s="11">
        <f t="shared" si="0"/>
        <v>5101.43</v>
      </c>
      <c r="G14" s="10">
        <f>ROUND(SUM('Aggregate Screens'!T114:U114),0)</f>
        <v>134773000</v>
      </c>
      <c r="H14" s="13">
        <f>ROUND(+'Aggregate Screens'!AN114,0)</f>
        <v>28361</v>
      </c>
      <c r="I14" s="11">
        <f t="shared" si="1"/>
        <v>4752.05</v>
      </c>
      <c r="K14" s="12">
        <f t="shared" si="2"/>
        <v>-0.06848667922523688</v>
      </c>
    </row>
    <row r="15" spans="1:11" ht="12">
      <c r="A15" s="10"/>
      <c r="B15" s="10">
        <f>+'Aggregate Screens'!A10</f>
        <v>20</v>
      </c>
      <c r="C15" s="10" t="str">
        <f>+'Aggregate Screens'!B10</f>
        <v>GROUP HEALTH CENTRAL</v>
      </c>
      <c r="D15" s="10">
        <f>ROUND(SUM('Aggregate Screens'!T10:U10),0)</f>
        <v>6801844</v>
      </c>
      <c r="E15" s="13">
        <f>ROUND(+'Aggregate Screens'!AN10,0)</f>
        <v>1208</v>
      </c>
      <c r="F15" s="11">
        <f t="shared" si="0"/>
        <v>5630.67</v>
      </c>
      <c r="G15" s="10">
        <f>ROUND(SUM('Aggregate Screens'!T115:U115),0)</f>
        <v>2685900</v>
      </c>
      <c r="H15" s="13">
        <f>ROUND(+'Aggregate Screens'!AN115,0)</f>
        <v>1122</v>
      </c>
      <c r="I15" s="11">
        <f t="shared" si="1"/>
        <v>2393.85</v>
      </c>
      <c r="K15" s="12">
        <f t="shared" si="2"/>
        <v>-0.5748552126123534</v>
      </c>
    </row>
    <row r="16" spans="1:11" ht="12">
      <c r="A16" s="10"/>
      <c r="B16" s="10">
        <f>+'Aggregate Screens'!A11</f>
        <v>21</v>
      </c>
      <c r="C16" s="10" t="str">
        <f>+'Aggregate Screens'!B11</f>
        <v>NEWPORT COMMUNITY HOSPITAL</v>
      </c>
      <c r="D16" s="10">
        <f>ROUND(SUM('Aggregate Screens'!T11:U11),0)</f>
        <v>2140409</v>
      </c>
      <c r="E16" s="13">
        <f>ROUND(+'Aggregate Screens'!AN11,0)</f>
        <v>2926</v>
      </c>
      <c r="F16" s="11">
        <f t="shared" si="0"/>
        <v>731.51</v>
      </c>
      <c r="G16" s="10">
        <f>ROUND(SUM('Aggregate Screens'!T116:U116),0)</f>
        <v>1786571</v>
      </c>
      <c r="H16" s="13">
        <f>ROUND(+'Aggregate Screens'!AN116,0)</f>
        <v>2664</v>
      </c>
      <c r="I16" s="11">
        <f t="shared" si="1"/>
        <v>670.63</v>
      </c>
      <c r="K16" s="12">
        <f t="shared" si="2"/>
        <v>-0.08322510970458363</v>
      </c>
    </row>
    <row r="17" spans="1:11" ht="12">
      <c r="A17" s="10"/>
      <c r="B17" s="10">
        <f>+'Aggregate Screens'!A12</f>
        <v>22</v>
      </c>
      <c r="C17" s="10" t="str">
        <f>+'Aggregate Screens'!B12</f>
        <v>LOURDES MEDICAL CENTER</v>
      </c>
      <c r="D17" s="10">
        <f>ROUND(SUM('Aggregate Screens'!T12:U12),0)</f>
        <v>4750995</v>
      </c>
      <c r="E17" s="13">
        <f>ROUND(+'Aggregate Screens'!AN12,0)</f>
        <v>4975</v>
      </c>
      <c r="F17" s="11">
        <f t="shared" si="0"/>
        <v>954.97</v>
      </c>
      <c r="G17" s="10">
        <f>ROUND(SUM('Aggregate Screens'!T117:U117),0)</f>
        <v>4663214</v>
      </c>
      <c r="H17" s="13">
        <f>ROUND(+'Aggregate Screens'!AN117,0)</f>
        <v>4807</v>
      </c>
      <c r="I17" s="11">
        <f t="shared" si="1"/>
        <v>970.09</v>
      </c>
      <c r="K17" s="12">
        <f t="shared" si="2"/>
        <v>0.015832958103396022</v>
      </c>
    </row>
    <row r="18" spans="1:11" ht="12">
      <c r="A18" s="10"/>
      <c r="B18" s="10">
        <f>+'Aggregate Screens'!A13</f>
        <v>23</v>
      </c>
      <c r="C18" s="10" t="str">
        <f>+'Aggregate Screens'!B13</f>
        <v>OKANOGAN-DOUGLAS DISTRICT HOSPITAL</v>
      </c>
      <c r="D18" s="10">
        <f>ROUND(SUM('Aggregate Screens'!T13:U13),0)</f>
        <v>1024959</v>
      </c>
      <c r="E18" s="13">
        <f>ROUND(+'Aggregate Screens'!AN13,0)</f>
        <v>1506</v>
      </c>
      <c r="F18" s="11">
        <f t="shared" si="0"/>
        <v>680.58</v>
      </c>
      <c r="G18" s="10">
        <f>ROUND(SUM('Aggregate Screens'!T118:U118),0)</f>
        <v>999522</v>
      </c>
      <c r="H18" s="13">
        <f>ROUND(+'Aggregate Screens'!AN118,0)</f>
        <v>1454</v>
      </c>
      <c r="I18" s="11">
        <f t="shared" si="1"/>
        <v>687.43</v>
      </c>
      <c r="K18" s="12">
        <f t="shared" si="2"/>
        <v>0.010064944606071213</v>
      </c>
    </row>
    <row r="19" spans="1:11" ht="12">
      <c r="A19" s="10"/>
      <c r="B19" s="10">
        <f>+'Aggregate Screens'!A14</f>
        <v>26</v>
      </c>
      <c r="C19" s="10" t="str">
        <f>+'Aggregate Screens'!B14</f>
        <v>PEACEHEALTH SAINT JOHN MEDICAL CENTER</v>
      </c>
      <c r="D19" s="10">
        <f>ROUND(SUM('Aggregate Screens'!T14:U14),0)</f>
        <v>27629772</v>
      </c>
      <c r="E19" s="13">
        <f>ROUND(+'Aggregate Screens'!AN14,0)</f>
        <v>23290</v>
      </c>
      <c r="F19" s="11">
        <f t="shared" si="0"/>
        <v>1186.34</v>
      </c>
      <c r="G19" s="10">
        <f>ROUND(SUM('Aggregate Screens'!T119:U119),0)</f>
        <v>32640014</v>
      </c>
      <c r="H19" s="13">
        <f>ROUND(+'Aggregate Screens'!AN119,0)</f>
        <v>24570</v>
      </c>
      <c r="I19" s="11">
        <f t="shared" si="1"/>
        <v>1328.45</v>
      </c>
      <c r="K19" s="12">
        <f t="shared" si="2"/>
        <v>0.11978859348921911</v>
      </c>
    </row>
    <row r="20" spans="1:11" ht="12">
      <c r="A20" s="10"/>
      <c r="B20" s="10">
        <f>+'Aggregate Screens'!A15</f>
        <v>29</v>
      </c>
      <c r="C20" s="10" t="str">
        <f>+'Aggregate Screens'!B15</f>
        <v>HARBORVIEW MEDICAL CENTER</v>
      </c>
      <c r="D20" s="10">
        <f>ROUND(SUM('Aggregate Screens'!T15:U15),0)</f>
        <v>85017000</v>
      </c>
      <c r="E20" s="13">
        <f>ROUND(+'Aggregate Screens'!AN15,0)</f>
        <v>43532</v>
      </c>
      <c r="F20" s="11">
        <f t="shared" si="0"/>
        <v>1952.98</v>
      </c>
      <c r="G20" s="10">
        <f>ROUND(SUM('Aggregate Screens'!T120:U120),0)</f>
        <v>94381000</v>
      </c>
      <c r="H20" s="13">
        <f>ROUND(+'Aggregate Screens'!AN120,0)</f>
        <v>43020</v>
      </c>
      <c r="I20" s="11">
        <f t="shared" si="1"/>
        <v>2193.89</v>
      </c>
      <c r="K20" s="12">
        <f t="shared" si="2"/>
        <v>0.12335507788098177</v>
      </c>
    </row>
    <row r="21" spans="1:11" ht="12">
      <c r="A21" s="10"/>
      <c r="B21" s="10">
        <f>+'Aggregate Screens'!A16</f>
        <v>32</v>
      </c>
      <c r="C21" s="10" t="str">
        <f>+'Aggregate Screens'!B16</f>
        <v>SAINT JOSEPH MEDICAL CENTER</v>
      </c>
      <c r="D21" s="10">
        <f>ROUND(SUM('Aggregate Screens'!T16:U16),0)</f>
        <v>58504846</v>
      </c>
      <c r="E21" s="13">
        <f>ROUND(+'Aggregate Screens'!AN16,0)</f>
        <v>46717</v>
      </c>
      <c r="F21" s="11">
        <f t="shared" si="0"/>
        <v>1252.32</v>
      </c>
      <c r="G21" s="10">
        <f>ROUND(SUM('Aggregate Screens'!T121:U121),0)</f>
        <v>63432471</v>
      </c>
      <c r="H21" s="13">
        <f>ROUND(+'Aggregate Screens'!AN121,0)</f>
        <v>43072</v>
      </c>
      <c r="I21" s="11">
        <f t="shared" si="1"/>
        <v>1472.71</v>
      </c>
      <c r="K21" s="12">
        <f t="shared" si="2"/>
        <v>0.17598537115114365</v>
      </c>
    </row>
    <row r="22" spans="1:11" ht="12">
      <c r="A22" s="10"/>
      <c r="B22" s="10">
        <f>+'Aggregate Screens'!A17</f>
        <v>35</v>
      </c>
      <c r="C22" s="10" t="str">
        <f>+'Aggregate Screens'!B17</f>
        <v>ENUMCLAW REGIONAL HOSPITAL</v>
      </c>
      <c r="D22" s="10">
        <f>ROUND(SUM('Aggregate Screens'!T17:U17),0)</f>
        <v>2175240</v>
      </c>
      <c r="E22" s="13">
        <f>ROUND(+'Aggregate Screens'!AN17,0)</f>
        <v>3584</v>
      </c>
      <c r="F22" s="11">
        <f t="shared" si="0"/>
        <v>606.93</v>
      </c>
      <c r="G22" s="10">
        <f>ROUND(SUM('Aggregate Screens'!T122:U122),0)</f>
        <v>4325962</v>
      </c>
      <c r="H22" s="13">
        <f>ROUND(+'Aggregate Screens'!AN122,0)</f>
        <v>3826</v>
      </c>
      <c r="I22" s="11">
        <f t="shared" si="1"/>
        <v>1130.67</v>
      </c>
      <c r="K22" s="12">
        <f t="shared" si="2"/>
        <v>0.8629331224358661</v>
      </c>
    </row>
    <row r="23" spans="1:11" ht="12">
      <c r="A23" s="10"/>
      <c r="B23" s="10">
        <f>+'Aggregate Screens'!A18</f>
        <v>37</v>
      </c>
      <c r="C23" s="10" t="str">
        <f>+'Aggregate Screens'!B18</f>
        <v>DEACONESS MEDICAL CENTER</v>
      </c>
      <c r="D23" s="10">
        <f>ROUND(SUM('Aggregate Screens'!T18:U18),0)</f>
        <v>27959514</v>
      </c>
      <c r="E23" s="13">
        <f>ROUND(+'Aggregate Screens'!AN18,0)</f>
        <v>18891</v>
      </c>
      <c r="F23" s="11">
        <f t="shared" si="0"/>
        <v>1480.04</v>
      </c>
      <c r="G23" s="10">
        <f>ROUND(SUM('Aggregate Screens'!T123:U123),0)</f>
        <v>27160673</v>
      </c>
      <c r="H23" s="13">
        <f>ROUND(+'Aggregate Screens'!AN123,0)</f>
        <v>24058</v>
      </c>
      <c r="I23" s="11">
        <f t="shared" si="1"/>
        <v>1128.97</v>
      </c>
      <c r="K23" s="12">
        <f t="shared" si="2"/>
        <v>-0.23720304856625496</v>
      </c>
    </row>
    <row r="24" spans="1:11" ht="12">
      <c r="A24" s="10"/>
      <c r="B24" s="10">
        <f>+'Aggregate Screens'!A19</f>
        <v>38</v>
      </c>
      <c r="C24" s="10" t="str">
        <f>+'Aggregate Screens'!B19</f>
        <v>OLYMPIC MEDICAL CENTER</v>
      </c>
      <c r="D24" s="10">
        <f>ROUND(SUM('Aggregate Screens'!T19:U19),0)</f>
        <v>6141416</v>
      </c>
      <c r="E24" s="13">
        <f>ROUND(+'Aggregate Screens'!AN19,0)</f>
        <v>13147</v>
      </c>
      <c r="F24" s="11">
        <f t="shared" si="0"/>
        <v>467.13</v>
      </c>
      <c r="G24" s="10">
        <f>ROUND(SUM('Aggregate Screens'!T124:U124),0)</f>
        <v>6714894</v>
      </c>
      <c r="H24" s="13">
        <f>ROUND(+'Aggregate Screens'!AN124,0)</f>
        <v>13521</v>
      </c>
      <c r="I24" s="11">
        <f t="shared" si="1"/>
        <v>496.63</v>
      </c>
      <c r="K24" s="12">
        <f t="shared" si="2"/>
        <v>0.0631515852118254</v>
      </c>
    </row>
    <row r="25" spans="1:11" ht="12">
      <c r="A25" s="10"/>
      <c r="B25" s="10">
        <f>+'Aggregate Screens'!A20</f>
        <v>39</v>
      </c>
      <c r="C25" s="10" t="str">
        <f>+'Aggregate Screens'!B20</f>
        <v>KENNEWICK GENERAL HOSPITAL</v>
      </c>
      <c r="D25" s="10">
        <f>ROUND(SUM('Aggregate Screens'!T20:U20),0)</f>
        <v>11721857</v>
      </c>
      <c r="E25" s="13">
        <f>ROUND(+'Aggregate Screens'!AN20,0)</f>
        <v>11240</v>
      </c>
      <c r="F25" s="11">
        <f t="shared" si="0"/>
        <v>1042.87</v>
      </c>
      <c r="G25" s="10">
        <f>ROUND(SUM('Aggregate Screens'!T125:U125),0)</f>
        <v>12862513</v>
      </c>
      <c r="H25" s="13">
        <f>ROUND(+'Aggregate Screens'!AN125,0)</f>
        <v>11618</v>
      </c>
      <c r="I25" s="11">
        <f t="shared" si="1"/>
        <v>1107.12</v>
      </c>
      <c r="K25" s="12">
        <f t="shared" si="2"/>
        <v>0.061608829480184424</v>
      </c>
    </row>
    <row r="26" spans="1:11" ht="12">
      <c r="A26" s="10"/>
      <c r="B26" s="10">
        <f>+'Aggregate Screens'!A21</f>
        <v>43</v>
      </c>
      <c r="C26" s="10" t="str">
        <f>+'Aggregate Screens'!B21</f>
        <v>WALLA WALLA GENERAL HOSPITAL</v>
      </c>
      <c r="D26" s="10">
        <f>ROUND(SUM('Aggregate Screens'!T21:U21),0)</f>
        <v>4083059</v>
      </c>
      <c r="E26" s="13">
        <f>ROUND(+'Aggregate Screens'!AN21,0)</f>
        <v>3984</v>
      </c>
      <c r="F26" s="11">
        <f t="shared" si="0"/>
        <v>1024.86</v>
      </c>
      <c r="G26" s="10">
        <f>ROUND(SUM('Aggregate Screens'!T126:U126),0)</f>
        <v>4987737</v>
      </c>
      <c r="H26" s="13">
        <f>ROUND(+'Aggregate Screens'!AN126,0)</f>
        <v>4221</v>
      </c>
      <c r="I26" s="11">
        <f t="shared" si="1"/>
        <v>1181.65</v>
      </c>
      <c r="K26" s="12">
        <f t="shared" si="2"/>
        <v>0.15298674940967572</v>
      </c>
    </row>
    <row r="27" spans="1:11" ht="12">
      <c r="A27" s="10"/>
      <c r="B27" s="10">
        <f>+'Aggregate Screens'!A22</f>
        <v>45</v>
      </c>
      <c r="C27" s="10" t="str">
        <f>+'Aggregate Screens'!B22</f>
        <v>COLUMBIA BASIN HOSPITAL</v>
      </c>
      <c r="D27" s="10">
        <f>ROUND(SUM('Aggregate Screens'!T22:U22),0)</f>
        <v>993091</v>
      </c>
      <c r="E27" s="13">
        <f>ROUND(+'Aggregate Screens'!AN22,0)</f>
        <v>1214</v>
      </c>
      <c r="F27" s="11">
        <f t="shared" si="0"/>
        <v>818.03</v>
      </c>
      <c r="G27" s="10">
        <f>ROUND(SUM('Aggregate Screens'!T127:U127),0)</f>
        <v>979796</v>
      </c>
      <c r="H27" s="13">
        <f>ROUND(+'Aggregate Screens'!AN127,0)</f>
        <v>1212</v>
      </c>
      <c r="I27" s="11">
        <f t="shared" si="1"/>
        <v>808.41</v>
      </c>
      <c r="K27" s="12">
        <f t="shared" si="2"/>
        <v>-0.011759959903671069</v>
      </c>
    </row>
    <row r="28" spans="1:11" ht="12">
      <c r="A28" s="10"/>
      <c r="B28" s="10">
        <f>+'Aggregate Screens'!A23</f>
        <v>46</v>
      </c>
      <c r="C28" s="10" t="str">
        <f>+'Aggregate Screens'!B23</f>
        <v>PROSSER MEMORIAL HOSPITAL</v>
      </c>
      <c r="D28" s="10">
        <f>ROUND(SUM('Aggregate Screens'!T23:U23),0)</f>
        <v>3041812</v>
      </c>
      <c r="E28" s="13">
        <f>ROUND(+'Aggregate Screens'!AN23,0)</f>
        <v>2419</v>
      </c>
      <c r="F28" s="11">
        <f t="shared" si="0"/>
        <v>1257.47</v>
      </c>
      <c r="G28" s="10">
        <f>ROUND(SUM('Aggregate Screens'!T128:U128),0)</f>
        <v>3620458</v>
      </c>
      <c r="H28" s="13">
        <f>ROUND(+'Aggregate Screens'!AN128,0)</f>
        <v>1940</v>
      </c>
      <c r="I28" s="11">
        <f t="shared" si="1"/>
        <v>1866.22</v>
      </c>
      <c r="K28" s="12">
        <f t="shared" si="2"/>
        <v>0.4841069767071977</v>
      </c>
    </row>
    <row r="29" spans="1:11" ht="12">
      <c r="A29" s="10"/>
      <c r="B29" s="10">
        <f>+'Aggregate Screens'!A24</f>
        <v>50</v>
      </c>
      <c r="C29" s="10" t="str">
        <f>+'Aggregate Screens'!B24</f>
        <v>PROVIDENCE SAINT MARY MEDICAL CENTER</v>
      </c>
      <c r="D29" s="10">
        <f>ROUND(SUM('Aggregate Screens'!T24:U24),0)</f>
        <v>13053511</v>
      </c>
      <c r="E29" s="13">
        <f>ROUND(+'Aggregate Screens'!AN24,0)</f>
        <v>13790</v>
      </c>
      <c r="F29" s="11">
        <f t="shared" si="0"/>
        <v>946.59</v>
      </c>
      <c r="G29" s="10">
        <f>ROUND(SUM('Aggregate Screens'!T129:U129),0)</f>
        <v>13130505</v>
      </c>
      <c r="H29" s="13">
        <f>ROUND(+'Aggregate Screens'!AN129,0)</f>
        <v>13198</v>
      </c>
      <c r="I29" s="11">
        <f t="shared" si="1"/>
        <v>994.89</v>
      </c>
      <c r="K29" s="12">
        <f t="shared" si="2"/>
        <v>0.05102525908788391</v>
      </c>
    </row>
    <row r="30" spans="1:11" ht="12">
      <c r="A30" s="10"/>
      <c r="B30" s="10">
        <f>+'Aggregate Screens'!A25</f>
        <v>54</v>
      </c>
      <c r="C30" s="10" t="str">
        <f>+'Aggregate Screens'!B25</f>
        <v>FORKS COMMUNITY HOSPITAL</v>
      </c>
      <c r="D30" s="10">
        <f>ROUND(SUM('Aggregate Screens'!T25:U25),0)</f>
        <v>1182958</v>
      </c>
      <c r="E30" s="13">
        <f>ROUND(+'Aggregate Screens'!AN25,0)</f>
        <v>2002</v>
      </c>
      <c r="F30" s="11">
        <f t="shared" si="0"/>
        <v>590.89</v>
      </c>
      <c r="G30" s="10">
        <f>ROUND(SUM('Aggregate Screens'!T130:U130),0)</f>
        <v>1199695</v>
      </c>
      <c r="H30" s="13">
        <f>ROUND(+'Aggregate Screens'!AN130,0)</f>
        <v>1817</v>
      </c>
      <c r="I30" s="11">
        <f t="shared" si="1"/>
        <v>660.26</v>
      </c>
      <c r="K30" s="12">
        <f t="shared" si="2"/>
        <v>0.11739917751188877</v>
      </c>
    </row>
    <row r="31" spans="1:11" ht="12">
      <c r="A31" s="10"/>
      <c r="B31" s="10">
        <f>+'Aggregate Screens'!A26</f>
        <v>56</v>
      </c>
      <c r="C31" s="10" t="str">
        <f>+'Aggregate Screens'!B26</f>
        <v>WILLAPA HARBOR HOSPITAL</v>
      </c>
      <c r="D31" s="10">
        <f>ROUND(SUM('Aggregate Screens'!T26:U26),0)</f>
        <v>1350531</v>
      </c>
      <c r="E31" s="13">
        <f>ROUND(+'Aggregate Screens'!AN26,0)</f>
        <v>1630</v>
      </c>
      <c r="F31" s="11">
        <f t="shared" si="0"/>
        <v>828.55</v>
      </c>
      <c r="G31" s="10">
        <f>ROUND(SUM('Aggregate Screens'!T131:U131),0)</f>
        <v>1438123</v>
      </c>
      <c r="H31" s="13">
        <f>ROUND(+'Aggregate Screens'!AN131,0)</f>
        <v>1521</v>
      </c>
      <c r="I31" s="11">
        <f t="shared" si="1"/>
        <v>945.51</v>
      </c>
      <c r="K31" s="12">
        <f t="shared" si="2"/>
        <v>0.1411622714380545</v>
      </c>
    </row>
    <row r="32" spans="1:11" ht="12">
      <c r="A32" s="10"/>
      <c r="B32" s="10">
        <f>+'Aggregate Screens'!A27</f>
        <v>58</v>
      </c>
      <c r="C32" s="10" t="str">
        <f>+'Aggregate Screens'!B27</f>
        <v>YAKIMA VALLEY MEMORIAL HOSPITAL</v>
      </c>
      <c r="D32" s="10">
        <f>ROUND(SUM('Aggregate Screens'!T27:U27),0)</f>
        <v>33513518</v>
      </c>
      <c r="E32" s="13">
        <f>ROUND(+'Aggregate Screens'!AN27,0)</f>
        <v>31658</v>
      </c>
      <c r="F32" s="11">
        <f t="shared" si="0"/>
        <v>1058.61</v>
      </c>
      <c r="G32" s="10">
        <f>ROUND(SUM('Aggregate Screens'!T132:U132),0)</f>
        <v>37517874</v>
      </c>
      <c r="H32" s="13">
        <f>ROUND(+'Aggregate Screens'!AN132,0)</f>
        <v>33827</v>
      </c>
      <c r="I32" s="11">
        <f t="shared" si="1"/>
        <v>1109.11</v>
      </c>
      <c r="K32" s="12">
        <f t="shared" si="2"/>
        <v>0.047704064764171994</v>
      </c>
    </row>
    <row r="33" spans="1:11" ht="12">
      <c r="A33" s="10"/>
      <c r="B33" s="10">
        <f>+'Aggregate Screens'!A28</f>
        <v>63</v>
      </c>
      <c r="C33" s="10" t="str">
        <f>+'Aggregate Screens'!B28</f>
        <v>GRAYS HARBOR COMMUNITY HOSPITAL</v>
      </c>
      <c r="D33" s="10">
        <f>ROUND(SUM('Aggregate Screens'!T28:U28),0)</f>
        <v>9322678</v>
      </c>
      <c r="E33" s="13">
        <f>ROUND(+'Aggregate Screens'!AN28,0)</f>
        <v>11731</v>
      </c>
      <c r="F33" s="11">
        <f t="shared" si="0"/>
        <v>794.7</v>
      </c>
      <c r="G33" s="10">
        <f>ROUND(SUM('Aggregate Screens'!T133:U133),0)</f>
        <v>9659975</v>
      </c>
      <c r="H33" s="13">
        <f>ROUND(+'Aggregate Screens'!AN133,0)</f>
        <v>12132</v>
      </c>
      <c r="I33" s="11">
        <f t="shared" si="1"/>
        <v>796.24</v>
      </c>
      <c r="K33" s="12">
        <f t="shared" si="2"/>
        <v>0.0019378381779286968</v>
      </c>
    </row>
    <row r="34" spans="1:11" ht="12">
      <c r="A34" s="10"/>
      <c r="B34" s="10">
        <f>+'Aggregate Screens'!A29</f>
        <v>78</v>
      </c>
      <c r="C34" s="10" t="str">
        <f>+'Aggregate Screens'!B29</f>
        <v>SAMARITAN HOSPITAL</v>
      </c>
      <c r="D34" s="10">
        <f>ROUND(SUM('Aggregate Screens'!T29:U29),0)</f>
        <v>3142113</v>
      </c>
      <c r="E34" s="13">
        <f>ROUND(+'Aggregate Screens'!AN29,0)</f>
        <v>6208</v>
      </c>
      <c r="F34" s="11">
        <f t="shared" si="0"/>
        <v>506.14</v>
      </c>
      <c r="G34" s="10">
        <f>ROUND(SUM('Aggregate Screens'!T134:U134),0)</f>
        <v>3765242</v>
      </c>
      <c r="H34" s="13">
        <f>ROUND(+'Aggregate Screens'!AN134,0)</f>
        <v>6490</v>
      </c>
      <c r="I34" s="11">
        <f t="shared" si="1"/>
        <v>580.16</v>
      </c>
      <c r="K34" s="12">
        <f t="shared" si="2"/>
        <v>0.146244122179634</v>
      </c>
    </row>
    <row r="35" spans="1:11" ht="12">
      <c r="A35" s="10"/>
      <c r="B35" s="10">
        <f>+'Aggregate Screens'!A30</f>
        <v>79</v>
      </c>
      <c r="C35" s="10" t="str">
        <f>+'Aggregate Screens'!B30</f>
        <v>OCEAN BEACH HOSPITAL</v>
      </c>
      <c r="D35" s="10">
        <f>ROUND(SUM('Aggregate Screens'!T30:U30),0)</f>
        <v>1861800</v>
      </c>
      <c r="E35" s="13">
        <f>ROUND(+'Aggregate Screens'!AN30,0)</f>
        <v>1836</v>
      </c>
      <c r="F35" s="11">
        <f t="shared" si="0"/>
        <v>1014.05</v>
      </c>
      <c r="G35" s="10">
        <f>ROUND(SUM('Aggregate Screens'!T135:U135),0)</f>
        <v>1874049</v>
      </c>
      <c r="H35" s="13">
        <f>ROUND(+'Aggregate Screens'!AN135,0)</f>
        <v>1549</v>
      </c>
      <c r="I35" s="11">
        <f t="shared" si="1"/>
        <v>1209.84</v>
      </c>
      <c r="K35" s="12">
        <f t="shared" si="2"/>
        <v>0.19307726443469253</v>
      </c>
    </row>
    <row r="36" spans="1:11" ht="12">
      <c r="A36" s="10"/>
      <c r="B36" s="10">
        <f>+'Aggregate Screens'!A31</f>
        <v>80</v>
      </c>
      <c r="C36" s="10" t="str">
        <f>+'Aggregate Screens'!B31</f>
        <v>ODESSA MEMORIAL HOSPITAL</v>
      </c>
      <c r="D36" s="10">
        <f>ROUND(SUM('Aggregate Screens'!T31:U31),0)</f>
        <v>545105</v>
      </c>
      <c r="E36" s="13">
        <f>ROUND(+'Aggregate Screens'!AN31,0)</f>
        <v>252</v>
      </c>
      <c r="F36" s="11">
        <f t="shared" si="0"/>
        <v>2163.12</v>
      </c>
      <c r="G36" s="10">
        <f>ROUND(SUM('Aggregate Screens'!T136:U136),0)</f>
        <v>603063</v>
      </c>
      <c r="H36" s="13">
        <f>ROUND(+'Aggregate Screens'!AN136,0)</f>
        <v>237</v>
      </c>
      <c r="I36" s="11">
        <f t="shared" si="1"/>
        <v>2544.57</v>
      </c>
      <c r="K36" s="12">
        <f t="shared" si="2"/>
        <v>0.17634250527016548</v>
      </c>
    </row>
    <row r="37" spans="1:11" ht="12">
      <c r="A37" s="10"/>
      <c r="B37" s="10">
        <f>+'Aggregate Screens'!A32</f>
        <v>81</v>
      </c>
      <c r="C37" s="10" t="str">
        <f>+'Aggregate Screens'!B32</f>
        <v>GOOD SAMARITAN HOSPITAL</v>
      </c>
      <c r="D37" s="10">
        <f>ROUND(SUM('Aggregate Screens'!T32:U32),0)</f>
        <v>16435376</v>
      </c>
      <c r="E37" s="13">
        <f>ROUND(+'Aggregate Screens'!AN32,0)</f>
        <v>22063</v>
      </c>
      <c r="F37" s="11">
        <f t="shared" si="0"/>
        <v>744.93</v>
      </c>
      <c r="G37" s="10">
        <f>ROUND(SUM('Aggregate Screens'!T137:U137),0)</f>
        <v>14897572</v>
      </c>
      <c r="H37" s="13">
        <f>ROUND(+'Aggregate Screens'!AN137,0)</f>
        <v>21554</v>
      </c>
      <c r="I37" s="11">
        <f t="shared" si="1"/>
        <v>691.17</v>
      </c>
      <c r="K37" s="12">
        <f t="shared" si="2"/>
        <v>-0.07216785469775688</v>
      </c>
    </row>
    <row r="38" spans="1:11" ht="12">
      <c r="A38" s="10"/>
      <c r="B38" s="10">
        <f>+'Aggregate Screens'!A33</f>
        <v>82</v>
      </c>
      <c r="C38" s="10" t="str">
        <f>+'Aggregate Screens'!B33</f>
        <v>GARFIELD COUNTY MEMORIAL HOSPITAL</v>
      </c>
      <c r="D38" s="10">
        <f>ROUND(SUM('Aggregate Screens'!T33:U33),0)</f>
        <v>277209</v>
      </c>
      <c r="E38" s="13">
        <f>ROUND(+'Aggregate Screens'!AN33,0)</f>
        <v>224</v>
      </c>
      <c r="F38" s="11">
        <f t="shared" si="0"/>
        <v>1237.54</v>
      </c>
      <c r="G38" s="10">
        <f>ROUND(SUM('Aggregate Screens'!T138:U138),0)</f>
        <v>320260</v>
      </c>
      <c r="H38" s="13">
        <f>ROUND(+'Aggregate Screens'!AN138,0)</f>
        <v>509</v>
      </c>
      <c r="I38" s="11">
        <f t="shared" si="1"/>
        <v>629.19</v>
      </c>
      <c r="K38" s="12">
        <f t="shared" si="2"/>
        <v>-0.49158007013914695</v>
      </c>
    </row>
    <row r="39" spans="1:11" ht="12">
      <c r="A39" s="10"/>
      <c r="B39" s="10">
        <f>+'Aggregate Screens'!A34</f>
        <v>84</v>
      </c>
      <c r="C39" s="10" t="str">
        <f>+'Aggregate Screens'!B34</f>
        <v>PROVIDENCE REGIONAL MEDICAL CENTER EVERETT</v>
      </c>
      <c r="D39" s="10">
        <f>ROUND(SUM('Aggregate Screens'!T34:U34),0)</f>
        <v>97563141</v>
      </c>
      <c r="E39" s="13">
        <f>ROUND(+'Aggregate Screens'!AN34,0)</f>
        <v>47661</v>
      </c>
      <c r="F39" s="11">
        <f t="shared" si="0"/>
        <v>2047.02</v>
      </c>
      <c r="G39" s="10">
        <f>ROUND(SUM('Aggregate Screens'!T139:U139),0)</f>
        <v>93878850</v>
      </c>
      <c r="H39" s="13">
        <f>ROUND(+'Aggregate Screens'!AN139,0)</f>
        <v>52314</v>
      </c>
      <c r="I39" s="11">
        <f t="shared" si="1"/>
        <v>1794.53</v>
      </c>
      <c r="K39" s="12">
        <f t="shared" si="2"/>
        <v>-0.12334515539662538</v>
      </c>
    </row>
    <row r="40" spans="1:11" ht="12">
      <c r="A40" s="10"/>
      <c r="B40" s="10">
        <f>+'Aggregate Screens'!A35</f>
        <v>85</v>
      </c>
      <c r="C40" s="10" t="str">
        <f>+'Aggregate Screens'!B35</f>
        <v>JEFFERSON HEALTHCARE HOSPITAL</v>
      </c>
      <c r="D40" s="10">
        <f>ROUND(SUM('Aggregate Screens'!T35:U35),0)</f>
        <v>3847713</v>
      </c>
      <c r="E40" s="13">
        <f>ROUND(+'Aggregate Screens'!AN35,0)</f>
        <v>4378</v>
      </c>
      <c r="F40" s="11">
        <f t="shared" si="0"/>
        <v>878.87</v>
      </c>
      <c r="G40" s="10">
        <f>ROUND(SUM('Aggregate Screens'!T140:U140),0)</f>
        <v>4155199</v>
      </c>
      <c r="H40" s="13">
        <f>ROUND(+'Aggregate Screens'!AN140,0)</f>
        <v>4690</v>
      </c>
      <c r="I40" s="11">
        <f t="shared" si="1"/>
        <v>885.97</v>
      </c>
      <c r="K40" s="12">
        <f t="shared" si="2"/>
        <v>0.008078555417752264</v>
      </c>
    </row>
    <row r="41" spans="1:11" ht="12">
      <c r="A41" s="10"/>
      <c r="B41" s="10">
        <f>+'Aggregate Screens'!A36</f>
        <v>96</v>
      </c>
      <c r="C41" s="10" t="str">
        <f>+'Aggregate Screens'!B36</f>
        <v>SKYLINE HOSPITAL</v>
      </c>
      <c r="D41" s="10">
        <f>ROUND(SUM('Aggregate Screens'!T36:U36),0)</f>
        <v>1682254</v>
      </c>
      <c r="E41" s="13">
        <f>ROUND(+'Aggregate Screens'!AN36,0)</f>
        <v>1264</v>
      </c>
      <c r="F41" s="11">
        <f t="shared" si="0"/>
        <v>1330.9</v>
      </c>
      <c r="G41" s="10">
        <f>ROUND(SUM('Aggregate Screens'!T141:U141),0)</f>
        <v>1796835</v>
      </c>
      <c r="H41" s="13">
        <f>ROUND(+'Aggregate Screens'!AN141,0)</f>
        <v>1369</v>
      </c>
      <c r="I41" s="11">
        <f t="shared" si="1"/>
        <v>1312.52</v>
      </c>
      <c r="K41" s="12">
        <f t="shared" si="2"/>
        <v>-0.013810203621609562</v>
      </c>
    </row>
    <row r="42" spans="1:11" ht="12">
      <c r="A42" s="10"/>
      <c r="B42" s="10">
        <f>+'Aggregate Screens'!A37</f>
        <v>102</v>
      </c>
      <c r="C42" s="10" t="str">
        <f>+'Aggregate Screens'!B37</f>
        <v>YAKIMA REGIONAL MEDICAL AND CARDIAC CENTER</v>
      </c>
      <c r="D42" s="10">
        <f>ROUND(SUM('Aggregate Screens'!T37:U37),0)</f>
        <v>9306898</v>
      </c>
      <c r="E42" s="13">
        <f>ROUND(+'Aggregate Screens'!AN37,0)</f>
        <v>13168</v>
      </c>
      <c r="F42" s="11">
        <f t="shared" si="0"/>
        <v>706.78</v>
      </c>
      <c r="G42" s="10">
        <f>ROUND(SUM('Aggregate Screens'!T142:U142),0)</f>
        <v>9301211</v>
      </c>
      <c r="H42" s="13">
        <f>ROUND(+'Aggregate Screens'!AN142,0)</f>
        <v>12871</v>
      </c>
      <c r="I42" s="11">
        <f t="shared" si="1"/>
        <v>722.65</v>
      </c>
      <c r="K42" s="12">
        <f t="shared" si="2"/>
        <v>0.02245394606525375</v>
      </c>
    </row>
    <row r="43" spans="1:11" ht="12">
      <c r="A43" s="10"/>
      <c r="B43" s="10">
        <f>+'Aggregate Screens'!A38</f>
        <v>104</v>
      </c>
      <c r="C43" s="10" t="str">
        <f>+'Aggregate Screens'!B38</f>
        <v>VALLEY GENERAL HOSPITAL</v>
      </c>
      <c r="D43" s="10">
        <f>ROUND(SUM('Aggregate Screens'!T38:U38),0)</f>
        <v>4409551</v>
      </c>
      <c r="E43" s="13">
        <f>ROUND(+'Aggregate Screens'!AN38,0)</f>
        <v>5790</v>
      </c>
      <c r="F43" s="11">
        <f t="shared" si="0"/>
        <v>761.58</v>
      </c>
      <c r="G43" s="10">
        <f>ROUND(SUM('Aggregate Screens'!T143:U143),0)</f>
        <v>5519740</v>
      </c>
      <c r="H43" s="13">
        <f>ROUND(+'Aggregate Screens'!AN143,0)</f>
        <v>5972</v>
      </c>
      <c r="I43" s="11">
        <f t="shared" si="1"/>
        <v>924.27</v>
      </c>
      <c r="K43" s="12">
        <f t="shared" si="2"/>
        <v>0.21362168124162917</v>
      </c>
    </row>
    <row r="44" spans="1:11" ht="12">
      <c r="A44" s="10"/>
      <c r="B44" s="10">
        <f>+'Aggregate Screens'!A39</f>
        <v>106</v>
      </c>
      <c r="C44" s="10" t="str">
        <f>+'Aggregate Screens'!B39</f>
        <v>CASCADE VALLEY HOSPITAL</v>
      </c>
      <c r="D44" s="10">
        <f>ROUND(SUM('Aggregate Screens'!T39:U39),0)</f>
        <v>5580890</v>
      </c>
      <c r="E44" s="13">
        <f>ROUND(+'Aggregate Screens'!AN39,0)</f>
        <v>4926</v>
      </c>
      <c r="F44" s="11">
        <f t="shared" si="0"/>
        <v>1132.95</v>
      </c>
      <c r="G44" s="10">
        <f>ROUND(SUM('Aggregate Screens'!T144:U144),0)</f>
        <v>5829251</v>
      </c>
      <c r="H44" s="13">
        <f>ROUND(+'Aggregate Screens'!AN144,0)</f>
        <v>4607</v>
      </c>
      <c r="I44" s="11">
        <f t="shared" si="1"/>
        <v>1265.3</v>
      </c>
      <c r="K44" s="12">
        <f t="shared" si="2"/>
        <v>0.11681892404783967</v>
      </c>
    </row>
    <row r="45" spans="1:11" ht="12">
      <c r="A45" s="10"/>
      <c r="B45" s="10">
        <f>+'Aggregate Screens'!A40</f>
        <v>107</v>
      </c>
      <c r="C45" s="10" t="str">
        <f>+'Aggregate Screens'!B40</f>
        <v>NORTH VALLEY HOSPITAL</v>
      </c>
      <c r="D45" s="10">
        <f>ROUND(SUM('Aggregate Screens'!T40:U40),0)</f>
        <v>1786088</v>
      </c>
      <c r="E45" s="13">
        <f>ROUND(+'Aggregate Screens'!AN40,0)</f>
        <v>2275</v>
      </c>
      <c r="F45" s="11">
        <f t="shared" si="0"/>
        <v>785.09</v>
      </c>
      <c r="G45" s="10">
        <f>ROUND(SUM('Aggregate Screens'!T145:U145),0)</f>
        <v>2315284</v>
      </c>
      <c r="H45" s="13">
        <f>ROUND(+'Aggregate Screens'!AN145,0)</f>
        <v>2016</v>
      </c>
      <c r="I45" s="11">
        <f t="shared" si="1"/>
        <v>1148.45</v>
      </c>
      <c r="K45" s="12">
        <f t="shared" si="2"/>
        <v>0.4628259180476124</v>
      </c>
    </row>
    <row r="46" spans="1:11" ht="12">
      <c r="A46" s="10"/>
      <c r="B46" s="10">
        <f>+'Aggregate Screens'!A41</f>
        <v>108</v>
      </c>
      <c r="C46" s="10" t="str">
        <f>+'Aggregate Screens'!B41</f>
        <v>TRI-STATE MEMORIAL HOSPITAL</v>
      </c>
      <c r="D46" s="10">
        <f>ROUND(SUM('Aggregate Screens'!T41:U41),0)</f>
        <v>4592365</v>
      </c>
      <c r="E46" s="13">
        <f>ROUND(+'Aggregate Screens'!AN41,0)</f>
        <v>5384</v>
      </c>
      <c r="F46" s="11">
        <f t="shared" si="0"/>
        <v>852.97</v>
      </c>
      <c r="G46" s="10">
        <f>ROUND(SUM('Aggregate Screens'!T146:U146),0)</f>
        <v>0</v>
      </c>
      <c r="H46" s="13">
        <f>ROUND(+'Aggregate Screens'!AN146,0)</f>
        <v>0</v>
      </c>
      <c r="I46" s="11">
        <f t="shared" si="1"/>
      </c>
      <c r="K46" s="12">
        <f t="shared" si="2"/>
      </c>
    </row>
    <row r="47" spans="1:11" ht="12">
      <c r="A47" s="10"/>
      <c r="B47" s="10">
        <f>+'Aggregate Screens'!A42</f>
        <v>111</v>
      </c>
      <c r="C47" s="10" t="str">
        <f>+'Aggregate Screens'!B42</f>
        <v>EAST ADAMS RURAL HOSPITAL</v>
      </c>
      <c r="D47" s="10">
        <f>ROUND(SUM('Aggregate Screens'!T42:U42),0)</f>
        <v>140541</v>
      </c>
      <c r="E47" s="13">
        <f>ROUND(+'Aggregate Screens'!AN42,0)</f>
        <v>521</v>
      </c>
      <c r="F47" s="11">
        <f t="shared" si="0"/>
        <v>269.75</v>
      </c>
      <c r="G47" s="10">
        <f>ROUND(SUM('Aggregate Screens'!T147:U147),0)</f>
        <v>746623</v>
      </c>
      <c r="H47" s="13">
        <f>ROUND(+'Aggregate Screens'!AN147,0)</f>
        <v>588</v>
      </c>
      <c r="I47" s="11">
        <f t="shared" si="1"/>
        <v>1269.77</v>
      </c>
      <c r="K47" s="12">
        <f t="shared" si="2"/>
        <v>3.707210379981464</v>
      </c>
    </row>
    <row r="48" spans="1:11" ht="12">
      <c r="A48" s="10"/>
      <c r="B48" s="10">
        <f>+'Aggregate Screens'!A43</f>
        <v>125</v>
      </c>
      <c r="C48" s="10" t="str">
        <f>+'Aggregate Screens'!B43</f>
        <v>OTHELLO COMMUNITY HOSPITAL</v>
      </c>
      <c r="D48" s="10">
        <f>ROUND(SUM('Aggregate Screens'!T43:U43),0)</f>
        <v>2762358</v>
      </c>
      <c r="E48" s="13">
        <f>ROUND(+'Aggregate Screens'!AN43,0)</f>
        <v>1899</v>
      </c>
      <c r="F48" s="11">
        <f t="shared" si="0"/>
        <v>1454.64</v>
      </c>
      <c r="G48" s="10">
        <f>ROUND(SUM('Aggregate Screens'!T148:U148),0)</f>
        <v>3011897</v>
      </c>
      <c r="H48" s="13">
        <f>ROUND(+'Aggregate Screens'!AN148,0)</f>
        <v>1895</v>
      </c>
      <c r="I48" s="11">
        <f t="shared" si="1"/>
        <v>1589.39</v>
      </c>
      <c r="K48" s="12">
        <f t="shared" si="2"/>
        <v>0.09263460375075616</v>
      </c>
    </row>
    <row r="49" spans="1:11" ht="12">
      <c r="A49" s="10"/>
      <c r="B49" s="10">
        <f>+'Aggregate Screens'!A44</f>
        <v>126</v>
      </c>
      <c r="C49" s="10" t="str">
        <f>+'Aggregate Screens'!B44</f>
        <v>HIGHLINE MEDICAL CENTER</v>
      </c>
      <c r="D49" s="10">
        <f>ROUND(SUM('Aggregate Screens'!T44:U44),0)</f>
        <v>14861134</v>
      </c>
      <c r="E49" s="13">
        <f>ROUND(+'Aggregate Screens'!AN44,0)</f>
        <v>20908</v>
      </c>
      <c r="F49" s="11">
        <f t="shared" si="0"/>
        <v>710.79</v>
      </c>
      <c r="G49" s="10">
        <f>ROUND(SUM('Aggregate Screens'!T149:U149),0)</f>
        <v>19398331</v>
      </c>
      <c r="H49" s="13">
        <f>ROUND(+'Aggregate Screens'!AN149,0)</f>
        <v>21534</v>
      </c>
      <c r="I49" s="11">
        <f t="shared" si="1"/>
        <v>900.82</v>
      </c>
      <c r="K49" s="12">
        <f t="shared" si="2"/>
        <v>0.2673504129208346</v>
      </c>
    </row>
    <row r="50" spans="1:11" ht="12">
      <c r="A50" s="10"/>
      <c r="B50" s="10">
        <f>+'Aggregate Screens'!A45</f>
        <v>128</v>
      </c>
      <c r="C50" s="10" t="str">
        <f>+'Aggregate Screens'!B45</f>
        <v>UNIVERSITY OF WASHINGTON MEDICAL CENTER</v>
      </c>
      <c r="D50" s="10">
        <f>ROUND(SUM('Aggregate Screens'!T45:U45),0)</f>
        <v>101974293</v>
      </c>
      <c r="E50" s="13">
        <f>ROUND(+'Aggregate Screens'!AN45,0)</f>
        <v>48016</v>
      </c>
      <c r="F50" s="11">
        <f t="shared" si="0"/>
        <v>2123.76</v>
      </c>
      <c r="G50" s="10">
        <f>ROUND(SUM('Aggregate Screens'!T150:U150),0)</f>
        <v>107780768</v>
      </c>
      <c r="H50" s="13">
        <f>ROUND(+'Aggregate Screens'!AN150,0)</f>
        <v>48950</v>
      </c>
      <c r="I50" s="11">
        <f t="shared" si="1"/>
        <v>2201.85</v>
      </c>
      <c r="K50" s="12">
        <f t="shared" si="2"/>
        <v>0.03676969149056375</v>
      </c>
    </row>
    <row r="51" spans="1:11" ht="12">
      <c r="A51" s="10"/>
      <c r="B51" s="10">
        <f>+'Aggregate Screens'!A46</f>
        <v>129</v>
      </c>
      <c r="C51" s="10" t="str">
        <f>+'Aggregate Screens'!B46</f>
        <v>QUINCY VALLEY MEDICAL CENTER</v>
      </c>
      <c r="D51" s="10">
        <f>ROUND(SUM('Aggregate Screens'!T46:U46),0)</f>
        <v>1628361</v>
      </c>
      <c r="E51" s="13">
        <f>ROUND(+'Aggregate Screens'!AN46,0)</f>
        <v>501</v>
      </c>
      <c r="F51" s="11">
        <f t="shared" si="0"/>
        <v>3250.22</v>
      </c>
      <c r="G51" s="10">
        <f>ROUND(SUM('Aggregate Screens'!T151:U151),0)</f>
        <v>1740947</v>
      </c>
      <c r="H51" s="13">
        <f>ROUND(+'Aggregate Screens'!AN151,0)</f>
        <v>591</v>
      </c>
      <c r="I51" s="11">
        <f t="shared" si="1"/>
        <v>2945.76</v>
      </c>
      <c r="K51" s="12">
        <f t="shared" si="2"/>
        <v>-0.09367365901385127</v>
      </c>
    </row>
    <row r="52" spans="1:11" ht="12">
      <c r="A52" s="10"/>
      <c r="B52" s="10">
        <f>+'Aggregate Screens'!A47</f>
        <v>130</v>
      </c>
      <c r="C52" s="10" t="str">
        <f>+'Aggregate Screens'!B47</f>
        <v>NORTHWEST HOSPITAL &amp; MEDICAL CENTER</v>
      </c>
      <c r="D52" s="10">
        <f>ROUND(SUM('Aggregate Screens'!T47:U47),0)</f>
        <v>36090489</v>
      </c>
      <c r="E52" s="13">
        <f>ROUND(+'Aggregate Screens'!AN47,0)</f>
        <v>23626</v>
      </c>
      <c r="F52" s="11">
        <f t="shared" si="0"/>
        <v>1527.58</v>
      </c>
      <c r="G52" s="10">
        <f>ROUND(SUM('Aggregate Screens'!T152:U152),0)</f>
        <v>35992041</v>
      </c>
      <c r="H52" s="13">
        <f>ROUND(+'Aggregate Screens'!AN152,0)</f>
        <v>24107</v>
      </c>
      <c r="I52" s="11">
        <f t="shared" si="1"/>
        <v>1493.01</v>
      </c>
      <c r="K52" s="12">
        <f t="shared" si="2"/>
        <v>-0.022630565993270402</v>
      </c>
    </row>
    <row r="53" spans="1:11" ht="12">
      <c r="A53" s="10"/>
      <c r="B53" s="10">
        <f>+'Aggregate Screens'!A48</f>
        <v>131</v>
      </c>
      <c r="C53" s="10" t="str">
        <f>+'Aggregate Screens'!B48</f>
        <v>OVERLAKE HOSPITAL MEDICAL CENTER</v>
      </c>
      <c r="D53" s="10">
        <f>ROUND(SUM('Aggregate Screens'!T48:U48),0)</f>
        <v>26505596</v>
      </c>
      <c r="E53" s="13">
        <f>ROUND(+'Aggregate Screens'!AN48,0)</f>
        <v>36964</v>
      </c>
      <c r="F53" s="11">
        <f t="shared" si="0"/>
        <v>717.07</v>
      </c>
      <c r="G53" s="10">
        <f>ROUND(SUM('Aggregate Screens'!T153:U153),0)</f>
        <v>30617556</v>
      </c>
      <c r="H53" s="13">
        <f>ROUND(+'Aggregate Screens'!AN153,0)</f>
        <v>40193</v>
      </c>
      <c r="I53" s="11">
        <f t="shared" si="1"/>
        <v>761.76</v>
      </c>
      <c r="K53" s="12">
        <f t="shared" si="2"/>
        <v>0.062323064693823316</v>
      </c>
    </row>
    <row r="54" spans="1:11" ht="12">
      <c r="A54" s="10"/>
      <c r="B54" s="10">
        <f>+'Aggregate Screens'!A49</f>
        <v>132</v>
      </c>
      <c r="C54" s="10" t="str">
        <f>+'Aggregate Screens'!B49</f>
        <v>SAINT CLARE HOSPITAL</v>
      </c>
      <c r="D54" s="10">
        <f>ROUND(SUM('Aggregate Screens'!T49:U49),0)</f>
        <v>12034676</v>
      </c>
      <c r="E54" s="13">
        <f>ROUND(+'Aggregate Screens'!AN49,0)</f>
        <v>11965</v>
      </c>
      <c r="F54" s="11">
        <f t="shared" si="0"/>
        <v>1005.82</v>
      </c>
      <c r="G54" s="10">
        <f>ROUND(SUM('Aggregate Screens'!T154:U154),0)</f>
        <v>12713144</v>
      </c>
      <c r="H54" s="13">
        <f>ROUND(+'Aggregate Screens'!AN154,0)</f>
        <v>12684</v>
      </c>
      <c r="I54" s="11">
        <f t="shared" si="1"/>
        <v>1002.3</v>
      </c>
      <c r="K54" s="12">
        <f t="shared" si="2"/>
        <v>-0.0034996321409398456</v>
      </c>
    </row>
    <row r="55" spans="1:11" ht="12">
      <c r="A55" s="10"/>
      <c r="B55" s="10">
        <f>+'Aggregate Screens'!A50</f>
        <v>134</v>
      </c>
      <c r="C55" s="10" t="str">
        <f>+'Aggregate Screens'!B50</f>
        <v>ISLAND HOSPITAL</v>
      </c>
      <c r="D55" s="10">
        <f>ROUND(SUM('Aggregate Screens'!T50:U50),0)</f>
        <v>5742404</v>
      </c>
      <c r="E55" s="13">
        <f>ROUND(+'Aggregate Screens'!AN50,0)</f>
        <v>7752</v>
      </c>
      <c r="F55" s="11">
        <f t="shared" si="0"/>
        <v>740.76</v>
      </c>
      <c r="G55" s="10">
        <f>ROUND(SUM('Aggregate Screens'!T155:U155),0)</f>
        <v>5825162</v>
      </c>
      <c r="H55" s="13">
        <f>ROUND(+'Aggregate Screens'!AN155,0)</f>
        <v>8079</v>
      </c>
      <c r="I55" s="11">
        <f t="shared" si="1"/>
        <v>721.03</v>
      </c>
      <c r="K55" s="12">
        <f t="shared" si="2"/>
        <v>-0.02663480749500513</v>
      </c>
    </row>
    <row r="56" spans="1:11" ht="12">
      <c r="A56" s="10"/>
      <c r="B56" s="10">
        <f>+'Aggregate Screens'!A51</f>
        <v>137</v>
      </c>
      <c r="C56" s="10" t="str">
        <f>+'Aggregate Screens'!B51</f>
        <v>LINCOLN HOSPITAL</v>
      </c>
      <c r="D56" s="10">
        <f>ROUND(SUM('Aggregate Screens'!T51:U51),0)</f>
        <v>1080736</v>
      </c>
      <c r="E56" s="13">
        <f>ROUND(+'Aggregate Screens'!AN51,0)</f>
        <v>289</v>
      </c>
      <c r="F56" s="11">
        <f t="shared" si="0"/>
        <v>3739.57</v>
      </c>
      <c r="G56" s="10">
        <f>ROUND(SUM('Aggregate Screens'!T156:U156),0)</f>
        <v>1308489</v>
      </c>
      <c r="H56" s="13">
        <f>ROUND(+'Aggregate Screens'!AN156,0)</f>
        <v>1252</v>
      </c>
      <c r="I56" s="11">
        <f t="shared" si="1"/>
        <v>1045.12</v>
      </c>
      <c r="K56" s="12">
        <f t="shared" si="2"/>
        <v>-0.7205240174672489</v>
      </c>
    </row>
    <row r="57" spans="1:11" ht="12">
      <c r="A57" s="10"/>
      <c r="B57" s="10">
        <f>+'Aggregate Screens'!A52</f>
        <v>138</v>
      </c>
      <c r="C57" s="10" t="str">
        <f>+'Aggregate Screens'!B52</f>
        <v>SWEDISH EDMONDS</v>
      </c>
      <c r="D57" s="10">
        <f>ROUND(SUM('Aggregate Screens'!T52:U52),0)</f>
        <v>19933490</v>
      </c>
      <c r="E57" s="13">
        <f>ROUND(+'Aggregate Screens'!AN52,0)</f>
        <v>15861</v>
      </c>
      <c r="F57" s="11">
        <f t="shared" si="0"/>
        <v>1256.76</v>
      </c>
      <c r="G57" s="10">
        <f>ROUND(SUM('Aggregate Screens'!T157:U157),0)</f>
        <v>13950857</v>
      </c>
      <c r="H57" s="13">
        <f>ROUND(+'Aggregate Screens'!AN157,0)</f>
        <v>15975</v>
      </c>
      <c r="I57" s="11">
        <f t="shared" si="1"/>
        <v>873.29</v>
      </c>
      <c r="K57" s="12">
        <f t="shared" si="2"/>
        <v>-0.30512587924504286</v>
      </c>
    </row>
    <row r="58" spans="1:11" ht="12">
      <c r="A58" s="10"/>
      <c r="B58" s="10">
        <f>+'Aggregate Screens'!A53</f>
        <v>139</v>
      </c>
      <c r="C58" s="10" t="str">
        <f>+'Aggregate Screens'!B53</f>
        <v>PROVIDENCE HOLY FAMILY HOSPITAL</v>
      </c>
      <c r="D58" s="10">
        <f>ROUND(SUM('Aggregate Screens'!T53:U53),0)</f>
        <v>28587088</v>
      </c>
      <c r="E58" s="13">
        <f>ROUND(+'Aggregate Screens'!AN53,0)</f>
        <v>21255</v>
      </c>
      <c r="F58" s="11">
        <f t="shared" si="0"/>
        <v>1344.96</v>
      </c>
      <c r="G58" s="10">
        <f>ROUND(SUM('Aggregate Screens'!T158:U158),0)</f>
        <v>28311725</v>
      </c>
      <c r="H58" s="13">
        <f>ROUND(+'Aggregate Screens'!AN158,0)</f>
        <v>22355</v>
      </c>
      <c r="I58" s="11">
        <f t="shared" si="1"/>
        <v>1266.46</v>
      </c>
      <c r="K58" s="12">
        <f t="shared" si="2"/>
        <v>-0.05836604806090884</v>
      </c>
    </row>
    <row r="59" spans="1:11" ht="12">
      <c r="A59" s="10"/>
      <c r="B59" s="10">
        <f>+'Aggregate Screens'!A54</f>
        <v>140</v>
      </c>
      <c r="C59" s="10" t="str">
        <f>+'Aggregate Screens'!B54</f>
        <v>KITTITAS VALLEY HOSPITAL</v>
      </c>
      <c r="D59" s="10">
        <f>ROUND(SUM('Aggregate Screens'!T54:U54),0)</f>
        <v>4760325</v>
      </c>
      <c r="E59" s="13">
        <f>ROUND(+'Aggregate Screens'!AN54,0)</f>
        <v>4055</v>
      </c>
      <c r="F59" s="11">
        <f t="shared" si="0"/>
        <v>1173.94</v>
      </c>
      <c r="G59" s="10">
        <f>ROUND(SUM('Aggregate Screens'!T159:U159),0)</f>
        <v>5173848</v>
      </c>
      <c r="H59" s="13">
        <f>ROUND(+'Aggregate Screens'!AN159,0)</f>
        <v>4400</v>
      </c>
      <c r="I59" s="11">
        <f t="shared" si="1"/>
        <v>1175.87</v>
      </c>
      <c r="K59" s="12">
        <f t="shared" si="2"/>
        <v>0.001644036322128839</v>
      </c>
    </row>
    <row r="60" spans="1:11" ht="12">
      <c r="A60" s="10"/>
      <c r="B60" s="10">
        <f>+'Aggregate Screens'!A55</f>
        <v>141</v>
      </c>
      <c r="C60" s="10" t="str">
        <f>+'Aggregate Screens'!B55</f>
        <v>DAYTON GENERAL HOSPITAL</v>
      </c>
      <c r="D60" s="10">
        <f>ROUND(SUM('Aggregate Screens'!T55:U55),0)</f>
        <v>899420</v>
      </c>
      <c r="E60" s="13">
        <f>ROUND(+'Aggregate Screens'!AN55,0)</f>
        <v>494</v>
      </c>
      <c r="F60" s="11">
        <f t="shared" si="0"/>
        <v>1820.69</v>
      </c>
      <c r="G60" s="10">
        <f>ROUND(SUM('Aggregate Screens'!T160:U160),0)</f>
        <v>0</v>
      </c>
      <c r="H60" s="13">
        <f>ROUND(+'Aggregate Screens'!AN160,0)</f>
        <v>0</v>
      </c>
      <c r="I60" s="11">
        <f t="shared" si="1"/>
      </c>
      <c r="K60" s="12">
        <f t="shared" si="2"/>
      </c>
    </row>
    <row r="61" spans="1:11" ht="12">
      <c r="A61" s="10"/>
      <c r="B61" s="10">
        <f>+'Aggregate Screens'!A56</f>
        <v>142</v>
      </c>
      <c r="C61" s="10" t="str">
        <f>+'Aggregate Screens'!B56</f>
        <v>HARRISON MEDICAL CENTER</v>
      </c>
      <c r="D61" s="10">
        <f>ROUND(SUM('Aggregate Screens'!T56:U56),0)</f>
        <v>33644520</v>
      </c>
      <c r="E61" s="13">
        <f>ROUND(+'Aggregate Screens'!AN56,0)</f>
        <v>28659</v>
      </c>
      <c r="F61" s="11">
        <f t="shared" si="0"/>
        <v>1173.96</v>
      </c>
      <c r="G61" s="10">
        <f>ROUND(SUM('Aggregate Screens'!T161:U161),0)</f>
        <v>38802221</v>
      </c>
      <c r="H61" s="13">
        <f>ROUND(+'Aggregate Screens'!AN161,0)</f>
        <v>28694</v>
      </c>
      <c r="I61" s="11">
        <f t="shared" si="1"/>
        <v>1352.28</v>
      </c>
      <c r="K61" s="12">
        <f t="shared" si="2"/>
        <v>0.15189614637636706</v>
      </c>
    </row>
    <row r="62" spans="1:11" ht="12">
      <c r="A62" s="10"/>
      <c r="B62" s="10">
        <f>+'Aggregate Screens'!A57</f>
        <v>145</v>
      </c>
      <c r="C62" s="10" t="str">
        <f>+'Aggregate Screens'!B57</f>
        <v>PEACEHEALTH SAINT JOSEPH HOSPITAL</v>
      </c>
      <c r="D62" s="10">
        <f>ROUND(SUM('Aggregate Screens'!T57:U57),0)</f>
        <v>42093425</v>
      </c>
      <c r="E62" s="13">
        <f>ROUND(+'Aggregate Screens'!AN57,0)</f>
        <v>30005</v>
      </c>
      <c r="F62" s="11">
        <f t="shared" si="0"/>
        <v>1402.88</v>
      </c>
      <c r="G62" s="10">
        <f>ROUND(SUM('Aggregate Screens'!T162:U162),0)</f>
        <v>60627020</v>
      </c>
      <c r="H62" s="13">
        <f>ROUND(+'Aggregate Screens'!AN162,0)</f>
        <v>32043</v>
      </c>
      <c r="I62" s="11">
        <f t="shared" si="1"/>
        <v>1892.05</v>
      </c>
      <c r="K62" s="12">
        <f t="shared" si="2"/>
        <v>0.348689838047445</v>
      </c>
    </row>
    <row r="63" spans="1:11" ht="12">
      <c r="A63" s="10"/>
      <c r="B63" s="10">
        <f>+'Aggregate Screens'!A58</f>
        <v>147</v>
      </c>
      <c r="C63" s="10" t="str">
        <f>+'Aggregate Screens'!B58</f>
        <v>MID VALLEY HOSPITAL</v>
      </c>
      <c r="D63" s="10">
        <f>ROUND(SUM('Aggregate Screens'!T58:U58),0)</f>
        <v>3547397</v>
      </c>
      <c r="E63" s="13">
        <f>ROUND(+'Aggregate Screens'!AN58,0)</f>
        <v>3063</v>
      </c>
      <c r="F63" s="11">
        <f t="shared" si="0"/>
        <v>1158.14</v>
      </c>
      <c r="G63" s="10">
        <f>ROUND(SUM('Aggregate Screens'!T163:U163),0)</f>
        <v>3031597</v>
      </c>
      <c r="H63" s="13">
        <f>ROUND(+'Aggregate Screens'!AN163,0)</f>
        <v>3023</v>
      </c>
      <c r="I63" s="11">
        <f t="shared" si="1"/>
        <v>1002.84</v>
      </c>
      <c r="K63" s="12">
        <f t="shared" si="2"/>
        <v>-0.13409432365689822</v>
      </c>
    </row>
    <row r="64" spans="1:11" ht="12">
      <c r="A64" s="10"/>
      <c r="B64" s="10">
        <f>+'Aggregate Screens'!A59</f>
        <v>148</v>
      </c>
      <c r="C64" s="10" t="str">
        <f>+'Aggregate Screens'!B59</f>
        <v>KINDRED HOSPITAL - SEATTLE</v>
      </c>
      <c r="D64" s="10">
        <f>ROUND(SUM('Aggregate Screens'!T59:U59),0)</f>
        <v>3011954</v>
      </c>
      <c r="E64" s="13">
        <f>ROUND(+'Aggregate Screens'!AN59,0)</f>
        <v>897</v>
      </c>
      <c r="F64" s="11">
        <f t="shared" si="0"/>
        <v>3357.81</v>
      </c>
      <c r="G64" s="10">
        <f>ROUND(SUM('Aggregate Screens'!T164:U164),0)</f>
        <v>2881887</v>
      </c>
      <c r="H64" s="13">
        <f>ROUND(+'Aggregate Screens'!AN164,0)</f>
        <v>937</v>
      </c>
      <c r="I64" s="11">
        <f t="shared" si="1"/>
        <v>3075.65</v>
      </c>
      <c r="K64" s="12">
        <f t="shared" si="2"/>
        <v>-0.08403096065590365</v>
      </c>
    </row>
    <row r="65" spans="1:11" ht="12">
      <c r="A65" s="10"/>
      <c r="B65" s="10">
        <f>+'Aggregate Screens'!A60</f>
        <v>150</v>
      </c>
      <c r="C65" s="10" t="str">
        <f>+'Aggregate Screens'!B60</f>
        <v>COULEE COMMUNITY HOSPITAL</v>
      </c>
      <c r="D65" s="10">
        <f>ROUND(SUM('Aggregate Screens'!T60:U60),0)</f>
        <v>1166903</v>
      </c>
      <c r="E65" s="13">
        <f>ROUND(+'Aggregate Screens'!AN60,0)</f>
        <v>1330</v>
      </c>
      <c r="F65" s="11">
        <f t="shared" si="0"/>
        <v>877.37</v>
      </c>
      <c r="G65" s="10">
        <f>ROUND(SUM('Aggregate Screens'!T165:U165),0)</f>
        <v>2441840</v>
      </c>
      <c r="H65" s="13">
        <f>ROUND(+'Aggregate Screens'!AN165,0)</f>
        <v>2219</v>
      </c>
      <c r="I65" s="11">
        <f t="shared" si="1"/>
        <v>1100.42</v>
      </c>
      <c r="K65" s="12">
        <f t="shared" si="2"/>
        <v>0.2542256972542942</v>
      </c>
    </row>
    <row r="66" spans="1:11" ht="12">
      <c r="A66" s="10"/>
      <c r="B66" s="10">
        <f>+'Aggregate Screens'!A61</f>
        <v>152</v>
      </c>
      <c r="C66" s="10" t="str">
        <f>+'Aggregate Screens'!B61</f>
        <v>MASON GENERAL HOSPITAL</v>
      </c>
      <c r="D66" s="10">
        <f>ROUND(SUM('Aggregate Screens'!T61:U61),0)</f>
        <v>6212508</v>
      </c>
      <c r="E66" s="13">
        <f>ROUND(+'Aggregate Screens'!AN61,0)</f>
        <v>4449</v>
      </c>
      <c r="F66" s="11">
        <f t="shared" si="0"/>
        <v>1396.38</v>
      </c>
      <c r="G66" s="10">
        <f>ROUND(SUM('Aggregate Screens'!T166:U166),0)</f>
        <v>6473873</v>
      </c>
      <c r="H66" s="13">
        <f>ROUND(+'Aggregate Screens'!AN166,0)</f>
        <v>4267</v>
      </c>
      <c r="I66" s="11">
        <f t="shared" si="1"/>
        <v>1517.2</v>
      </c>
      <c r="K66" s="12">
        <f t="shared" si="2"/>
        <v>0.08652372563342348</v>
      </c>
    </row>
    <row r="67" spans="1:11" ht="12">
      <c r="A67" s="10"/>
      <c r="B67" s="10">
        <f>+'Aggregate Screens'!A62</f>
        <v>153</v>
      </c>
      <c r="C67" s="10" t="str">
        <f>+'Aggregate Screens'!B62</f>
        <v>WHITMAN HOSPITAL AND MEDICAL CENTER</v>
      </c>
      <c r="D67" s="10">
        <f>ROUND(SUM('Aggregate Screens'!T62:U62),0)</f>
        <v>3400639</v>
      </c>
      <c r="E67" s="13">
        <f>ROUND(+'Aggregate Screens'!AN62,0)</f>
        <v>1717</v>
      </c>
      <c r="F67" s="11">
        <f t="shared" si="0"/>
        <v>1980.57</v>
      </c>
      <c r="G67" s="10">
        <f>ROUND(SUM('Aggregate Screens'!T167:U167),0)</f>
        <v>3291858</v>
      </c>
      <c r="H67" s="13">
        <f>ROUND(+'Aggregate Screens'!AN167,0)</f>
        <v>1813</v>
      </c>
      <c r="I67" s="11">
        <f t="shared" si="1"/>
        <v>1815.7</v>
      </c>
      <c r="K67" s="12">
        <f t="shared" si="2"/>
        <v>-0.08324371266857511</v>
      </c>
    </row>
    <row r="68" spans="1:11" ht="12">
      <c r="A68" s="10"/>
      <c r="B68" s="10">
        <f>+'Aggregate Screens'!A63</f>
        <v>155</v>
      </c>
      <c r="C68" s="10" t="str">
        <f>+'Aggregate Screens'!B63</f>
        <v>VALLEY MEDICAL CENTER</v>
      </c>
      <c r="D68" s="10">
        <f>ROUND(SUM('Aggregate Screens'!T63:U63),0)</f>
        <v>45899476</v>
      </c>
      <c r="E68" s="13">
        <f>ROUND(+'Aggregate Screens'!AN63,0)</f>
        <v>34477</v>
      </c>
      <c r="F68" s="11">
        <f t="shared" si="0"/>
        <v>1331.31</v>
      </c>
      <c r="G68" s="10">
        <f>ROUND(SUM('Aggregate Screens'!T168:U168),0)</f>
        <v>44509728</v>
      </c>
      <c r="H68" s="13">
        <f>ROUND(+'Aggregate Screens'!AN168,0)</f>
        <v>34729</v>
      </c>
      <c r="I68" s="11">
        <f t="shared" si="1"/>
        <v>1281.63</v>
      </c>
      <c r="K68" s="12">
        <f t="shared" si="2"/>
        <v>-0.03731662798296398</v>
      </c>
    </row>
    <row r="69" spans="1:11" ht="12">
      <c r="A69" s="10"/>
      <c r="B69" s="10">
        <f>+'Aggregate Screens'!A64</f>
        <v>156</v>
      </c>
      <c r="C69" s="10" t="str">
        <f>+'Aggregate Screens'!B64</f>
        <v>WHIDBEY GENERAL HOSPITAL</v>
      </c>
      <c r="D69" s="10">
        <f>ROUND(SUM('Aggregate Screens'!T64:U64),0)</f>
        <v>7578402</v>
      </c>
      <c r="E69" s="13">
        <f>ROUND(+'Aggregate Screens'!AN64,0)</f>
        <v>7230</v>
      </c>
      <c r="F69" s="11">
        <f t="shared" si="0"/>
        <v>1048.19</v>
      </c>
      <c r="G69" s="10">
        <f>ROUND(SUM('Aggregate Screens'!T169:U169),0)</f>
        <v>7449585</v>
      </c>
      <c r="H69" s="13">
        <f>ROUND(+'Aggregate Screens'!AN169,0)</f>
        <v>6463</v>
      </c>
      <c r="I69" s="11">
        <f t="shared" si="1"/>
        <v>1152.65</v>
      </c>
      <c r="K69" s="12">
        <f t="shared" si="2"/>
        <v>0.09965750484167946</v>
      </c>
    </row>
    <row r="70" spans="1:11" ht="12">
      <c r="A70" s="10"/>
      <c r="B70" s="10">
        <f>+'Aggregate Screens'!A65</f>
        <v>157</v>
      </c>
      <c r="C70" s="10" t="str">
        <f>+'Aggregate Screens'!B65</f>
        <v>SAINT LUKES REHABILIATION INSTITUTE</v>
      </c>
      <c r="D70" s="10">
        <f>ROUND(SUM('Aggregate Screens'!T65:U65),0)</f>
        <v>5037877</v>
      </c>
      <c r="E70" s="13">
        <f>ROUND(+'Aggregate Screens'!AN65,0)</f>
        <v>2799</v>
      </c>
      <c r="F70" s="11">
        <f t="shared" si="0"/>
        <v>1799.88</v>
      </c>
      <c r="G70" s="10">
        <f>ROUND(SUM('Aggregate Screens'!T170:U170),0)</f>
        <v>4794042</v>
      </c>
      <c r="H70" s="13">
        <f>ROUND(+'Aggregate Screens'!AN170,0)</f>
        <v>2947</v>
      </c>
      <c r="I70" s="11">
        <f t="shared" si="1"/>
        <v>1626.75</v>
      </c>
      <c r="K70" s="12">
        <f t="shared" si="2"/>
        <v>-0.09618974598306562</v>
      </c>
    </row>
    <row r="71" spans="1:11" ht="12">
      <c r="A71" s="10"/>
      <c r="B71" s="10">
        <f>+'Aggregate Screens'!A66</f>
        <v>158</v>
      </c>
      <c r="C71" s="10" t="str">
        <f>+'Aggregate Screens'!B66</f>
        <v>CASCADE MEDICAL CENTER</v>
      </c>
      <c r="D71" s="10">
        <f>ROUND(SUM('Aggregate Screens'!T66:U66),0)</f>
        <v>672335</v>
      </c>
      <c r="E71" s="13">
        <f>ROUND(+'Aggregate Screens'!AN66,0)</f>
        <v>1358</v>
      </c>
      <c r="F71" s="11">
        <f t="shared" si="0"/>
        <v>495.09</v>
      </c>
      <c r="G71" s="10">
        <f>ROUND(SUM('Aggregate Screens'!T171:U171),0)</f>
        <v>854024</v>
      </c>
      <c r="H71" s="13">
        <f>ROUND(+'Aggregate Screens'!AN171,0)</f>
        <v>614</v>
      </c>
      <c r="I71" s="11">
        <f t="shared" si="1"/>
        <v>1390.92</v>
      </c>
      <c r="K71" s="12">
        <f t="shared" si="2"/>
        <v>1.8094285887414414</v>
      </c>
    </row>
    <row r="72" spans="1:11" ht="12">
      <c r="A72" s="10"/>
      <c r="B72" s="10">
        <f>+'Aggregate Screens'!A67</f>
        <v>159</v>
      </c>
      <c r="C72" s="10" t="str">
        <f>+'Aggregate Screens'!B67</f>
        <v>PROVIDENCE SAINT PETER HOSPITAL</v>
      </c>
      <c r="D72" s="10">
        <f>ROUND(SUM('Aggregate Screens'!T67:U67),0)</f>
        <v>56860646</v>
      </c>
      <c r="E72" s="13">
        <f>ROUND(+'Aggregate Screens'!AN67,0)</f>
        <v>33572</v>
      </c>
      <c r="F72" s="11">
        <f t="shared" si="0"/>
        <v>1693.69</v>
      </c>
      <c r="G72" s="10">
        <f>ROUND(SUM('Aggregate Screens'!T172:U172),0)</f>
        <v>65149267</v>
      </c>
      <c r="H72" s="13">
        <f>ROUND(+'Aggregate Screens'!AN172,0)</f>
        <v>34768</v>
      </c>
      <c r="I72" s="11">
        <f t="shared" si="1"/>
        <v>1873.83</v>
      </c>
      <c r="K72" s="12">
        <f t="shared" si="2"/>
        <v>0.10635948727334976</v>
      </c>
    </row>
    <row r="73" spans="1:11" ht="12">
      <c r="A73" s="10"/>
      <c r="B73" s="10">
        <f>+'Aggregate Screens'!A68</f>
        <v>161</v>
      </c>
      <c r="C73" s="10" t="str">
        <f>+'Aggregate Screens'!B68</f>
        <v>KADLEC REGIONAL MEDICAL CENTER</v>
      </c>
      <c r="D73" s="10">
        <f>ROUND(SUM('Aggregate Screens'!T68:U68),0)</f>
        <v>16743055</v>
      </c>
      <c r="E73" s="13">
        <f>ROUND(+'Aggregate Screens'!AN68,0)</f>
        <v>27113</v>
      </c>
      <c r="F73" s="11">
        <f t="shared" si="0"/>
        <v>617.53</v>
      </c>
      <c r="G73" s="10">
        <f>ROUND(SUM('Aggregate Screens'!T173:U173),0)</f>
        <v>18798529</v>
      </c>
      <c r="H73" s="13">
        <f>ROUND(+'Aggregate Screens'!AN173,0)</f>
        <v>28692</v>
      </c>
      <c r="I73" s="11">
        <f t="shared" si="1"/>
        <v>655.18</v>
      </c>
      <c r="K73" s="12">
        <f t="shared" si="2"/>
        <v>0.06096869787702608</v>
      </c>
    </row>
    <row r="74" spans="1:11" ht="12">
      <c r="A74" s="10"/>
      <c r="B74" s="10">
        <f>+'Aggregate Screens'!A69</f>
        <v>162</v>
      </c>
      <c r="C74" s="10" t="str">
        <f>+'Aggregate Screens'!B69</f>
        <v>PROVIDENCE SACRED HEART MEDICAL CENTER</v>
      </c>
      <c r="D74" s="10">
        <f>ROUND(SUM('Aggregate Screens'!T69:U69),0)</f>
        <v>46519655</v>
      </c>
      <c r="E74" s="13">
        <f>ROUND(+'Aggregate Screens'!AN69,0)</f>
        <v>59724</v>
      </c>
      <c r="F74" s="11">
        <f t="shared" si="0"/>
        <v>778.91</v>
      </c>
      <c r="G74" s="10">
        <f>ROUND(SUM('Aggregate Screens'!T174:U174),0)</f>
        <v>59695259</v>
      </c>
      <c r="H74" s="13">
        <f>ROUND(+'Aggregate Screens'!AN174,0)</f>
        <v>64334</v>
      </c>
      <c r="I74" s="11">
        <f t="shared" si="1"/>
        <v>927.9</v>
      </c>
      <c r="K74" s="12">
        <f t="shared" si="2"/>
        <v>0.19128012222207968</v>
      </c>
    </row>
    <row r="75" spans="1:11" ht="12">
      <c r="A75" s="10"/>
      <c r="B75" s="10">
        <f>+'Aggregate Screens'!A70</f>
        <v>164</v>
      </c>
      <c r="C75" s="10" t="str">
        <f>+'Aggregate Screens'!B70</f>
        <v>EVERGREEN HOSPITAL MEDICAL CENTER</v>
      </c>
      <c r="D75" s="10">
        <f>ROUND(SUM('Aggregate Screens'!T70:U70),0)</f>
        <v>39890468</v>
      </c>
      <c r="E75" s="13">
        <f>ROUND(+'Aggregate Screens'!AN70,0)</f>
        <v>31048</v>
      </c>
      <c r="F75" s="11">
        <f aca="true" t="shared" si="3" ref="F75:F106">IF(D75=0,"",IF(E75=0,"",ROUND(D75/E75,2)))</f>
        <v>1284.8</v>
      </c>
      <c r="G75" s="10">
        <f>ROUND(SUM('Aggregate Screens'!T175:U175),0)</f>
        <v>41453400</v>
      </c>
      <c r="H75" s="13">
        <f>ROUND(+'Aggregate Screens'!AN175,0)</f>
        <v>31549</v>
      </c>
      <c r="I75" s="11">
        <f aca="true" t="shared" si="4" ref="I75:I106">IF(G75=0,"",IF(H75=0,"",ROUND(G75/H75,2)))</f>
        <v>1313.94</v>
      </c>
      <c r="K75" s="12">
        <f aca="true" t="shared" si="5" ref="K75:K106">IF(D75=0,"",IF(E75=0,"",IF(G75=0,"",IF(H75=0,"",+I75/F75-1))))</f>
        <v>0.022680572851805803</v>
      </c>
    </row>
    <row r="76" spans="1:11" ht="12">
      <c r="A76" s="10"/>
      <c r="B76" s="10">
        <f>+'Aggregate Screens'!A71</f>
        <v>165</v>
      </c>
      <c r="C76" s="10" t="str">
        <f>+'Aggregate Screens'!B71</f>
        <v>LAKE CHELAN COMMUNITY HOSPITAL</v>
      </c>
      <c r="D76" s="10">
        <f>ROUND(SUM('Aggregate Screens'!T71:U71),0)</f>
        <v>625522</v>
      </c>
      <c r="E76" s="13">
        <f>ROUND(+'Aggregate Screens'!AN71,0)</f>
        <v>1459</v>
      </c>
      <c r="F76" s="11">
        <f t="shared" si="3"/>
        <v>428.73</v>
      </c>
      <c r="G76" s="10">
        <f>ROUND(SUM('Aggregate Screens'!T176:U176),0)</f>
        <v>779088</v>
      </c>
      <c r="H76" s="13">
        <f>ROUND(+'Aggregate Screens'!AN176,0)</f>
        <v>1701</v>
      </c>
      <c r="I76" s="11">
        <f t="shared" si="4"/>
        <v>458.02</v>
      </c>
      <c r="K76" s="12">
        <f t="shared" si="5"/>
        <v>0.06831805565274163</v>
      </c>
    </row>
    <row r="77" spans="1:11" ht="12">
      <c r="A77" s="10"/>
      <c r="B77" s="10">
        <f>+'Aggregate Screens'!A72</f>
        <v>167</v>
      </c>
      <c r="C77" s="10" t="str">
        <f>+'Aggregate Screens'!B72</f>
        <v>FERRY COUNTY MEMORIAL HOSPITAL</v>
      </c>
      <c r="D77" s="10">
        <f>ROUND(SUM('Aggregate Screens'!T72:U72),0)</f>
        <v>790119</v>
      </c>
      <c r="E77" s="13">
        <f>ROUND(+'Aggregate Screens'!AN72,0)</f>
        <v>560</v>
      </c>
      <c r="F77" s="11">
        <f t="shared" si="3"/>
        <v>1410.93</v>
      </c>
      <c r="G77" s="10">
        <f>ROUND(SUM('Aggregate Screens'!T177:U177),0)</f>
        <v>611269</v>
      </c>
      <c r="H77" s="13">
        <f>ROUND(+'Aggregate Screens'!AN177,0)</f>
        <v>595</v>
      </c>
      <c r="I77" s="11">
        <f t="shared" si="4"/>
        <v>1027.34</v>
      </c>
      <c r="K77" s="12">
        <f t="shared" si="5"/>
        <v>-0.2718703266639735</v>
      </c>
    </row>
    <row r="78" spans="1:11" ht="12">
      <c r="A78" s="10"/>
      <c r="B78" s="10">
        <f>+'Aggregate Screens'!A73</f>
        <v>168</v>
      </c>
      <c r="C78" s="10" t="str">
        <f>+'Aggregate Screens'!B73</f>
        <v>CENTRAL WASHINGTON HOSPITAL</v>
      </c>
      <c r="D78" s="10">
        <f>ROUND(SUM('Aggregate Screens'!T73:U73),0)</f>
        <v>9496831</v>
      </c>
      <c r="E78" s="13">
        <f>ROUND(+'Aggregate Screens'!AN73,0)</f>
        <v>18831</v>
      </c>
      <c r="F78" s="11">
        <f t="shared" si="3"/>
        <v>504.32</v>
      </c>
      <c r="G78" s="10">
        <f>ROUND(SUM('Aggregate Screens'!T178:U178),0)</f>
        <v>10794333</v>
      </c>
      <c r="H78" s="13">
        <f>ROUND(+'Aggregate Screens'!AN178,0)</f>
        <v>17915</v>
      </c>
      <c r="I78" s="11">
        <f t="shared" si="4"/>
        <v>602.53</v>
      </c>
      <c r="K78" s="12">
        <f t="shared" si="5"/>
        <v>0.19473746827411165</v>
      </c>
    </row>
    <row r="79" spans="1:11" ht="12">
      <c r="A79" s="10"/>
      <c r="B79" s="10">
        <f>+'Aggregate Screens'!A74</f>
        <v>169</v>
      </c>
      <c r="C79" s="10" t="str">
        <f>+'Aggregate Screens'!B74</f>
        <v>GROUP HEALTH EASTSIDE</v>
      </c>
      <c r="D79" s="10">
        <f>ROUND(SUM('Aggregate Screens'!T74:U74),0)</f>
        <v>3251763</v>
      </c>
      <c r="E79" s="13">
        <f>ROUND(+'Aggregate Screens'!AN74,0)</f>
        <v>1590</v>
      </c>
      <c r="F79" s="11">
        <f t="shared" si="3"/>
        <v>2045.13</v>
      </c>
      <c r="G79" s="10">
        <f>ROUND(SUM('Aggregate Screens'!T179:U179),0)</f>
        <v>0</v>
      </c>
      <c r="H79" s="13">
        <f>ROUND(+'Aggregate Screens'!AN179,0)</f>
        <v>0</v>
      </c>
      <c r="I79" s="11">
        <f t="shared" si="4"/>
      </c>
      <c r="K79" s="12">
        <f t="shared" si="5"/>
      </c>
    </row>
    <row r="80" spans="1:11" ht="12">
      <c r="A80" s="10"/>
      <c r="B80" s="10">
        <f>+'Aggregate Screens'!A75</f>
        <v>170</v>
      </c>
      <c r="C80" s="10" t="str">
        <f>+'Aggregate Screens'!B75</f>
        <v>SOUTHWEST WASHINGTON MEDICAL CENTER</v>
      </c>
      <c r="D80" s="10">
        <f>ROUND(SUM('Aggregate Screens'!T75:U75),0)</f>
        <v>36079608</v>
      </c>
      <c r="E80" s="13">
        <f>ROUND(+'Aggregate Screens'!AN75,0)</f>
        <v>44834</v>
      </c>
      <c r="F80" s="11">
        <f t="shared" si="3"/>
        <v>804.74</v>
      </c>
      <c r="G80" s="10">
        <f>ROUND(SUM('Aggregate Screens'!T180:U180),0)</f>
        <v>45485462</v>
      </c>
      <c r="H80" s="13">
        <f>ROUND(+'Aggregate Screens'!AN180,0)</f>
        <v>49418</v>
      </c>
      <c r="I80" s="11">
        <f t="shared" si="4"/>
        <v>920.42</v>
      </c>
      <c r="K80" s="12">
        <f t="shared" si="5"/>
        <v>0.14374829137361123</v>
      </c>
    </row>
    <row r="81" spans="1:11" ht="12">
      <c r="A81" s="10"/>
      <c r="B81" s="10">
        <f>+'Aggregate Screens'!A76</f>
        <v>172</v>
      </c>
      <c r="C81" s="10" t="str">
        <f>+'Aggregate Screens'!B76</f>
        <v>PULLMAN REGIONAL HOSPITAL</v>
      </c>
      <c r="D81" s="10">
        <f>ROUND(SUM('Aggregate Screens'!T76:U76),0)</f>
        <v>2052103</v>
      </c>
      <c r="E81" s="13">
        <f>ROUND(+'Aggregate Screens'!AN76,0)</f>
        <v>3616</v>
      </c>
      <c r="F81" s="11">
        <f t="shared" si="3"/>
        <v>567.51</v>
      </c>
      <c r="G81" s="10">
        <f>ROUND(SUM('Aggregate Screens'!T181:U181),0)</f>
        <v>2128521</v>
      </c>
      <c r="H81" s="13">
        <f>ROUND(+'Aggregate Screens'!AN181,0)</f>
        <v>3480</v>
      </c>
      <c r="I81" s="11">
        <f t="shared" si="4"/>
        <v>611.64</v>
      </c>
      <c r="K81" s="12">
        <f t="shared" si="5"/>
        <v>0.0777607443040651</v>
      </c>
    </row>
    <row r="82" spans="1:11" ht="12">
      <c r="A82" s="10"/>
      <c r="B82" s="10">
        <f>+'Aggregate Screens'!A77</f>
        <v>173</v>
      </c>
      <c r="C82" s="10" t="str">
        <f>+'Aggregate Screens'!B77</f>
        <v>MORTON GENERAL HOSPITAL</v>
      </c>
      <c r="D82" s="10">
        <f>ROUND(SUM('Aggregate Screens'!T77:U77),0)</f>
        <v>1146896</v>
      </c>
      <c r="E82" s="13">
        <f>ROUND(+'Aggregate Screens'!AN77,0)</f>
        <v>1442</v>
      </c>
      <c r="F82" s="11">
        <f t="shared" si="3"/>
        <v>795.35</v>
      </c>
      <c r="G82" s="10">
        <f>ROUND(SUM('Aggregate Screens'!T182:U182),0)</f>
        <v>1444152</v>
      </c>
      <c r="H82" s="13">
        <f>ROUND(+'Aggregate Screens'!AN182,0)</f>
        <v>1566</v>
      </c>
      <c r="I82" s="11">
        <f t="shared" si="4"/>
        <v>922.19</v>
      </c>
      <c r="K82" s="12">
        <f t="shared" si="5"/>
        <v>0.15947695982900623</v>
      </c>
    </row>
    <row r="83" spans="1:11" ht="12">
      <c r="A83" s="10"/>
      <c r="B83" s="10">
        <f>+'Aggregate Screens'!A78</f>
        <v>175</v>
      </c>
      <c r="C83" s="10" t="str">
        <f>+'Aggregate Screens'!B78</f>
        <v>MARY BRIDGE CHILDRENS HEALTH CENTER</v>
      </c>
      <c r="D83" s="10">
        <f>ROUND(SUM('Aggregate Screens'!T78:U78),0)</f>
        <v>33389997</v>
      </c>
      <c r="E83" s="13">
        <f>ROUND(+'Aggregate Screens'!AN78,0)</f>
        <v>9049</v>
      </c>
      <c r="F83" s="11">
        <f t="shared" si="3"/>
        <v>3689.91</v>
      </c>
      <c r="G83" s="10">
        <f>ROUND(SUM('Aggregate Screens'!T183:U183),0)</f>
        <v>39808714</v>
      </c>
      <c r="H83" s="13">
        <f>ROUND(+'Aggregate Screens'!AN183,0)</f>
        <v>8663</v>
      </c>
      <c r="I83" s="11">
        <f t="shared" si="4"/>
        <v>4595.26</v>
      </c>
      <c r="K83" s="12">
        <f t="shared" si="5"/>
        <v>0.24535828787151992</v>
      </c>
    </row>
    <row r="84" spans="1:11" ht="12">
      <c r="A84" s="10"/>
      <c r="B84" s="10">
        <f>+'Aggregate Screens'!A79</f>
        <v>176</v>
      </c>
      <c r="C84" s="10" t="str">
        <f>+'Aggregate Screens'!B79</f>
        <v>TACOMA GENERAL ALLENMORE HOSPITAL</v>
      </c>
      <c r="D84" s="10">
        <f>ROUND(SUM('Aggregate Screens'!T79:U79),0)</f>
        <v>45747650</v>
      </c>
      <c r="E84" s="13">
        <f>ROUND(+'Aggregate Screens'!AN79,0)</f>
        <v>44461</v>
      </c>
      <c r="F84" s="11">
        <f t="shared" si="3"/>
        <v>1028.94</v>
      </c>
      <c r="G84" s="10">
        <f>ROUND(SUM('Aggregate Screens'!T184:U184),0)</f>
        <v>56572947</v>
      </c>
      <c r="H84" s="13">
        <f>ROUND(+'Aggregate Screens'!AN184,0)</f>
        <v>43169</v>
      </c>
      <c r="I84" s="11">
        <f t="shared" si="4"/>
        <v>1310.5</v>
      </c>
      <c r="K84" s="12">
        <f t="shared" si="5"/>
        <v>0.27364083425661345</v>
      </c>
    </row>
    <row r="85" spans="1:11" ht="12">
      <c r="A85" s="10"/>
      <c r="B85" s="10">
        <f>+'Aggregate Screens'!A80</f>
        <v>178</v>
      </c>
      <c r="C85" s="10" t="str">
        <f>+'Aggregate Screens'!B80</f>
        <v>DEER PARK HOSPITAL</v>
      </c>
      <c r="D85" s="10">
        <f>ROUND(SUM('Aggregate Screens'!T80:U80),0)</f>
        <v>291098</v>
      </c>
      <c r="E85" s="13">
        <f>ROUND(+'Aggregate Screens'!AN80,0)</f>
        <v>77</v>
      </c>
      <c r="F85" s="11">
        <f t="shared" si="3"/>
        <v>3780.49</v>
      </c>
      <c r="G85" s="10">
        <f>ROUND(SUM('Aggregate Screens'!T185:U185),0)</f>
        <v>0</v>
      </c>
      <c r="H85" s="13">
        <f>ROUND(+'Aggregate Screens'!AN185,0)</f>
        <v>0</v>
      </c>
      <c r="I85" s="11">
        <f t="shared" si="4"/>
      </c>
      <c r="K85" s="12">
        <f t="shared" si="5"/>
      </c>
    </row>
    <row r="86" spans="1:11" ht="12">
      <c r="A86" s="10"/>
      <c r="B86" s="10">
        <f>+'Aggregate Screens'!A81</f>
        <v>180</v>
      </c>
      <c r="C86" s="10" t="str">
        <f>+'Aggregate Screens'!B81</f>
        <v>VALLEY HOSPITAL AND MEDICAL CENTER</v>
      </c>
      <c r="D86" s="10">
        <f>ROUND(SUM('Aggregate Screens'!T81:U81),0)</f>
        <v>8052773</v>
      </c>
      <c r="E86" s="13">
        <f>ROUND(+'Aggregate Screens'!AN81,0)</f>
        <v>6682</v>
      </c>
      <c r="F86" s="11">
        <f t="shared" si="3"/>
        <v>1205.14</v>
      </c>
      <c r="G86" s="10">
        <f>ROUND(SUM('Aggregate Screens'!T186:U186),0)</f>
        <v>7393077</v>
      </c>
      <c r="H86" s="13">
        <f>ROUND(+'Aggregate Screens'!AN186,0)</f>
        <v>9834</v>
      </c>
      <c r="I86" s="11">
        <f t="shared" si="4"/>
        <v>751.79</v>
      </c>
      <c r="K86" s="12">
        <f t="shared" si="5"/>
        <v>-0.37618036078795836</v>
      </c>
    </row>
    <row r="87" spans="1:11" ht="12">
      <c r="A87" s="10"/>
      <c r="B87" s="10">
        <f>+'Aggregate Screens'!A82</f>
        <v>183</v>
      </c>
      <c r="C87" s="10" t="str">
        <f>+'Aggregate Screens'!B82</f>
        <v>AUBURN REGIONAL MEDICAL CENTER</v>
      </c>
      <c r="D87" s="10">
        <f>ROUND(SUM('Aggregate Screens'!T82:U82),0)</f>
        <v>7752997</v>
      </c>
      <c r="E87" s="13">
        <f>ROUND(+'Aggregate Screens'!AN82,0)</f>
        <v>13816</v>
      </c>
      <c r="F87" s="11">
        <f t="shared" si="3"/>
        <v>561.16</v>
      </c>
      <c r="G87" s="10">
        <f>ROUND(SUM('Aggregate Screens'!T187:U187),0)</f>
        <v>9165100</v>
      </c>
      <c r="H87" s="13">
        <f>ROUND(+'Aggregate Screens'!AN187,0)</f>
        <v>12971</v>
      </c>
      <c r="I87" s="11">
        <f t="shared" si="4"/>
        <v>706.58</v>
      </c>
      <c r="K87" s="12">
        <f t="shared" si="5"/>
        <v>0.2591417777460976</v>
      </c>
    </row>
    <row r="88" spans="1:11" ht="12">
      <c r="A88" s="10"/>
      <c r="B88" s="10">
        <f>+'Aggregate Screens'!A83</f>
        <v>186</v>
      </c>
      <c r="C88" s="10" t="str">
        <f>+'Aggregate Screens'!B83</f>
        <v>MARK REED HOSPITAL</v>
      </c>
      <c r="D88" s="10">
        <f>ROUND(SUM('Aggregate Screens'!T83:U83),0)</f>
        <v>401545</v>
      </c>
      <c r="E88" s="13">
        <f>ROUND(+'Aggregate Screens'!AN83,0)</f>
        <v>1135</v>
      </c>
      <c r="F88" s="11">
        <f t="shared" si="3"/>
        <v>353.78</v>
      </c>
      <c r="G88" s="10">
        <f>ROUND(SUM('Aggregate Screens'!T188:U188),0)</f>
        <v>783688</v>
      </c>
      <c r="H88" s="13">
        <f>ROUND(+'Aggregate Screens'!AN188,0)</f>
        <v>669</v>
      </c>
      <c r="I88" s="11">
        <f t="shared" si="4"/>
        <v>1171.43</v>
      </c>
      <c r="K88" s="12">
        <f t="shared" si="5"/>
        <v>2.311182090564758</v>
      </c>
    </row>
    <row r="89" spans="1:11" ht="12">
      <c r="A89" s="10"/>
      <c r="B89" s="10">
        <f>+'Aggregate Screens'!A84</f>
        <v>191</v>
      </c>
      <c r="C89" s="10" t="str">
        <f>+'Aggregate Screens'!B84</f>
        <v>PROVIDENCE CENTRALIA HOSPITAL</v>
      </c>
      <c r="D89" s="10">
        <f>ROUND(SUM('Aggregate Screens'!T84:U84),0)</f>
        <v>16021156</v>
      </c>
      <c r="E89" s="13">
        <f>ROUND(+'Aggregate Screens'!AN84,0)</f>
        <v>11160</v>
      </c>
      <c r="F89" s="11">
        <f t="shared" si="3"/>
        <v>1435.59</v>
      </c>
      <c r="G89" s="10">
        <f>ROUND(SUM('Aggregate Screens'!T189:U189),0)</f>
        <v>23463617</v>
      </c>
      <c r="H89" s="13">
        <f>ROUND(+'Aggregate Screens'!AN189,0)</f>
        <v>10112</v>
      </c>
      <c r="I89" s="11">
        <f t="shared" si="4"/>
        <v>2320.37</v>
      </c>
      <c r="K89" s="12">
        <f t="shared" si="5"/>
        <v>0.6163180295209636</v>
      </c>
    </row>
    <row r="90" spans="1:11" ht="12">
      <c r="A90" s="10"/>
      <c r="B90" s="10">
        <f>+'Aggregate Screens'!A85</f>
        <v>193</v>
      </c>
      <c r="C90" s="10" t="str">
        <f>+'Aggregate Screens'!B85</f>
        <v>PROVIDENCE MOUNT CARMEL HOSPITAL</v>
      </c>
      <c r="D90" s="10">
        <f>ROUND(SUM('Aggregate Screens'!T85:U85),0)</f>
        <v>5090385</v>
      </c>
      <c r="E90" s="13">
        <f>ROUND(+'Aggregate Screens'!AN85,0)</f>
        <v>3267</v>
      </c>
      <c r="F90" s="11">
        <f t="shared" si="3"/>
        <v>1558.12</v>
      </c>
      <c r="G90" s="10">
        <f>ROUND(SUM('Aggregate Screens'!T190:U190),0)</f>
        <v>5040871</v>
      </c>
      <c r="H90" s="13">
        <f>ROUND(+'Aggregate Screens'!AN190,0)</f>
        <v>3245</v>
      </c>
      <c r="I90" s="11">
        <f t="shared" si="4"/>
        <v>1553.43</v>
      </c>
      <c r="K90" s="12">
        <f t="shared" si="5"/>
        <v>-0.0030100377377864085</v>
      </c>
    </row>
    <row r="91" spans="1:11" ht="12">
      <c r="A91" s="10"/>
      <c r="B91" s="10">
        <f>+'Aggregate Screens'!A86</f>
        <v>194</v>
      </c>
      <c r="C91" s="10" t="str">
        <f>+'Aggregate Screens'!B86</f>
        <v>PROVIDENCE SAINT JOSEPHS HOSPITAL</v>
      </c>
      <c r="D91" s="10">
        <f>ROUND(SUM('Aggregate Screens'!T86:U86),0)</f>
        <v>2629825</v>
      </c>
      <c r="E91" s="13">
        <f>ROUND(+'Aggregate Screens'!AN86,0)</f>
        <v>1530</v>
      </c>
      <c r="F91" s="11">
        <f t="shared" si="3"/>
        <v>1718.84</v>
      </c>
      <c r="G91" s="10">
        <f>ROUND(SUM('Aggregate Screens'!T191:U191),0)</f>
        <v>3068808</v>
      </c>
      <c r="H91" s="13">
        <f>ROUND(+'Aggregate Screens'!AN191,0)</f>
        <v>1130</v>
      </c>
      <c r="I91" s="11">
        <f t="shared" si="4"/>
        <v>2715.76</v>
      </c>
      <c r="K91" s="12">
        <f t="shared" si="5"/>
        <v>0.5799958111284356</v>
      </c>
    </row>
    <row r="92" spans="1:11" ht="12">
      <c r="A92" s="10"/>
      <c r="B92" s="10">
        <f>+'Aggregate Screens'!A87</f>
        <v>195</v>
      </c>
      <c r="C92" s="10" t="str">
        <f>+'Aggregate Screens'!B87</f>
        <v>SNOQUALMIE VALLEY HOSPITAL</v>
      </c>
      <c r="D92" s="10">
        <f>ROUND(SUM('Aggregate Screens'!T87:U87),0)</f>
        <v>1412880</v>
      </c>
      <c r="E92" s="13">
        <f>ROUND(+'Aggregate Screens'!AN87,0)</f>
        <v>1252</v>
      </c>
      <c r="F92" s="11">
        <f t="shared" si="3"/>
        <v>1128.5</v>
      </c>
      <c r="G92" s="10">
        <f>ROUND(SUM('Aggregate Screens'!T192:U192),0)</f>
        <v>1604673</v>
      </c>
      <c r="H92" s="13">
        <f>ROUND(+'Aggregate Screens'!AN192,0)</f>
        <v>505</v>
      </c>
      <c r="I92" s="11">
        <f t="shared" si="4"/>
        <v>3177.57</v>
      </c>
      <c r="K92" s="12">
        <f t="shared" si="5"/>
        <v>1.8157465662383698</v>
      </c>
    </row>
    <row r="93" spans="1:11" ht="12">
      <c r="A93" s="10"/>
      <c r="B93" s="10">
        <f>+'Aggregate Screens'!A88</f>
        <v>197</v>
      </c>
      <c r="C93" s="10" t="str">
        <f>+'Aggregate Screens'!B88</f>
        <v>CAPITAL MEDICAL CENTER</v>
      </c>
      <c r="D93" s="10">
        <f>ROUND(SUM('Aggregate Screens'!T88:U88),0)</f>
        <v>6150806</v>
      </c>
      <c r="E93" s="13">
        <f>ROUND(+'Aggregate Screens'!AN88,0)</f>
        <v>7450</v>
      </c>
      <c r="F93" s="11">
        <f t="shared" si="3"/>
        <v>825.61</v>
      </c>
      <c r="G93" s="10">
        <f>ROUND(SUM('Aggregate Screens'!T193:U193),0)</f>
        <v>7074336</v>
      </c>
      <c r="H93" s="13">
        <f>ROUND(+'Aggregate Screens'!AN193,0)</f>
        <v>8572</v>
      </c>
      <c r="I93" s="11">
        <f t="shared" si="4"/>
        <v>825.28</v>
      </c>
      <c r="K93" s="12">
        <f t="shared" si="5"/>
        <v>-0.0003997044609440614</v>
      </c>
    </row>
    <row r="94" spans="1:11" ht="12">
      <c r="A94" s="10"/>
      <c r="B94" s="10">
        <f>+'Aggregate Screens'!A89</f>
        <v>198</v>
      </c>
      <c r="C94" s="10" t="str">
        <f>+'Aggregate Screens'!B89</f>
        <v>SUNNYSIDE COMMUNITY HOSPITAL</v>
      </c>
      <c r="D94" s="10">
        <f>ROUND(SUM('Aggregate Screens'!T89:U89),0)</f>
        <v>6910953</v>
      </c>
      <c r="E94" s="13">
        <f>ROUND(+'Aggregate Screens'!AN89,0)</f>
        <v>3954</v>
      </c>
      <c r="F94" s="11">
        <f t="shared" si="3"/>
        <v>1747.84</v>
      </c>
      <c r="G94" s="10">
        <f>ROUND(SUM('Aggregate Screens'!T194:U194),0)</f>
        <v>5889844</v>
      </c>
      <c r="H94" s="13">
        <f>ROUND(+'Aggregate Screens'!AN194,0)</f>
        <v>4341</v>
      </c>
      <c r="I94" s="11">
        <f t="shared" si="4"/>
        <v>1356.79</v>
      </c>
      <c r="K94" s="12">
        <f t="shared" si="5"/>
        <v>-0.22373329366532402</v>
      </c>
    </row>
    <row r="95" spans="1:11" ht="12">
      <c r="A95" s="10"/>
      <c r="B95" s="10">
        <f>+'Aggregate Screens'!A90</f>
        <v>199</v>
      </c>
      <c r="C95" s="10" t="str">
        <f>+'Aggregate Screens'!B90</f>
        <v>TOPPENISH COMMUNITY HOSPITAL</v>
      </c>
      <c r="D95" s="10">
        <f>ROUND(SUM('Aggregate Screens'!T90:U90),0)</f>
        <v>2056263</v>
      </c>
      <c r="E95" s="13">
        <f>ROUND(+'Aggregate Screens'!AN90,0)</f>
        <v>3331</v>
      </c>
      <c r="F95" s="11">
        <f t="shared" si="3"/>
        <v>617.31</v>
      </c>
      <c r="G95" s="10">
        <f>ROUND(SUM('Aggregate Screens'!T195:U195),0)</f>
        <v>2187722</v>
      </c>
      <c r="H95" s="13">
        <f>ROUND(+'Aggregate Screens'!AN195,0)</f>
        <v>3487</v>
      </c>
      <c r="I95" s="11">
        <f t="shared" si="4"/>
        <v>627.39</v>
      </c>
      <c r="K95" s="12">
        <f t="shared" si="5"/>
        <v>0.01632891091995914</v>
      </c>
    </row>
    <row r="96" spans="1:11" ht="12">
      <c r="A96" s="10"/>
      <c r="B96" s="10">
        <f>+'Aggregate Screens'!A91</f>
        <v>201</v>
      </c>
      <c r="C96" s="10" t="str">
        <f>+'Aggregate Screens'!B91</f>
        <v>SAINT FRANCIS COMMUNITY HOSPITAL</v>
      </c>
      <c r="D96" s="10">
        <f>ROUND(SUM('Aggregate Screens'!T91:U91),0)</f>
        <v>19158229</v>
      </c>
      <c r="E96" s="13">
        <f>ROUND(+'Aggregate Screens'!AN91,0)</f>
        <v>15555</v>
      </c>
      <c r="F96" s="11">
        <f t="shared" si="3"/>
        <v>1231.64</v>
      </c>
      <c r="G96" s="10">
        <f>ROUND(SUM('Aggregate Screens'!T196:U196),0)</f>
        <v>21255981</v>
      </c>
      <c r="H96" s="13">
        <f>ROUND(+'Aggregate Screens'!AN196,0)</f>
        <v>16257</v>
      </c>
      <c r="I96" s="11">
        <f t="shared" si="4"/>
        <v>1307.5</v>
      </c>
      <c r="K96" s="12">
        <f t="shared" si="5"/>
        <v>0.06159267318372241</v>
      </c>
    </row>
    <row r="97" spans="1:11" ht="12">
      <c r="A97" s="10"/>
      <c r="B97" s="10">
        <f>+'Aggregate Screens'!A92</f>
        <v>202</v>
      </c>
      <c r="C97" s="10" t="str">
        <f>+'Aggregate Screens'!B92</f>
        <v>REGIONAL HOSP. FOR RESP. &amp; COMPLEX CARE</v>
      </c>
      <c r="D97" s="10">
        <f>ROUND(SUM('Aggregate Screens'!T92:U92),0)</f>
        <v>7104443</v>
      </c>
      <c r="E97" s="13">
        <f>ROUND(+'Aggregate Screens'!AN92,0)</f>
        <v>776</v>
      </c>
      <c r="F97" s="11">
        <f t="shared" si="3"/>
        <v>9155.21</v>
      </c>
      <c r="G97" s="10">
        <f>ROUND(SUM('Aggregate Screens'!T197:U197),0)</f>
        <v>7490045</v>
      </c>
      <c r="H97" s="13">
        <f>ROUND(+'Aggregate Screens'!AN197,0)</f>
        <v>897</v>
      </c>
      <c r="I97" s="11">
        <f t="shared" si="4"/>
        <v>8350.11</v>
      </c>
      <c r="K97" s="12">
        <f t="shared" si="5"/>
        <v>-0.08793899866851751</v>
      </c>
    </row>
    <row r="98" spans="1:11" ht="12">
      <c r="A98" s="10"/>
      <c r="B98" s="10">
        <f>+'Aggregate Screens'!A93</f>
        <v>204</v>
      </c>
      <c r="C98" s="10" t="str">
        <f>+'Aggregate Screens'!B93</f>
        <v>SEATTLE CANCER CARE ALLIANCE</v>
      </c>
      <c r="D98" s="10">
        <f>ROUND(SUM('Aggregate Screens'!T93:U93),0)</f>
        <v>74615780</v>
      </c>
      <c r="E98" s="13">
        <f>ROUND(+'Aggregate Screens'!AN93,0)</f>
        <v>12695</v>
      </c>
      <c r="F98" s="11">
        <f t="shared" si="3"/>
        <v>5877.57</v>
      </c>
      <c r="G98" s="10">
        <f>ROUND(SUM('Aggregate Screens'!T198:U198),0)</f>
        <v>83822904</v>
      </c>
      <c r="H98" s="13">
        <f>ROUND(+'Aggregate Screens'!AN198,0)</f>
        <v>12672</v>
      </c>
      <c r="I98" s="11">
        <f t="shared" si="4"/>
        <v>6614.81</v>
      </c>
      <c r="K98" s="12">
        <f t="shared" si="5"/>
        <v>0.12543278940106206</v>
      </c>
    </row>
    <row r="99" spans="1:11" ht="12">
      <c r="A99" s="10"/>
      <c r="B99" s="10">
        <f>+'Aggregate Screens'!A94</f>
        <v>205</v>
      </c>
      <c r="C99" s="10" t="str">
        <f>+'Aggregate Screens'!B94</f>
        <v>WENATCHEE VALLEY MEDICAL CENTER</v>
      </c>
      <c r="D99" s="10">
        <f>ROUND(SUM('Aggregate Screens'!T94:U94),0)</f>
        <v>4166008</v>
      </c>
      <c r="E99" s="13">
        <f>ROUND(+'Aggregate Screens'!AN94,0)</f>
        <v>7232</v>
      </c>
      <c r="F99" s="11">
        <f t="shared" si="3"/>
        <v>576.05</v>
      </c>
      <c r="G99" s="10">
        <f>ROUND(SUM('Aggregate Screens'!T199:U199),0)</f>
        <v>4929642</v>
      </c>
      <c r="H99" s="13">
        <f>ROUND(+'Aggregate Screens'!AN199,0)</f>
        <v>9260</v>
      </c>
      <c r="I99" s="11">
        <f t="shared" si="4"/>
        <v>532.36</v>
      </c>
      <c r="K99" s="12">
        <f t="shared" si="5"/>
        <v>-0.07584411075427466</v>
      </c>
    </row>
    <row r="100" spans="1:11" ht="12">
      <c r="A100" s="10"/>
      <c r="B100" s="10">
        <f>+'Aggregate Screens'!A95</f>
        <v>206</v>
      </c>
      <c r="C100" s="10" t="str">
        <f>+'Aggregate Screens'!B95</f>
        <v>UNITED GENERAL HOSPITAL</v>
      </c>
      <c r="D100" s="10">
        <f>ROUND(SUM('Aggregate Screens'!T95:U95),0)</f>
        <v>7670350</v>
      </c>
      <c r="E100" s="13">
        <f>ROUND(+'Aggregate Screens'!AN95,0)</f>
        <v>4763</v>
      </c>
      <c r="F100" s="11">
        <f t="shared" si="3"/>
        <v>1610.4</v>
      </c>
      <c r="G100" s="10">
        <f>ROUND(SUM('Aggregate Screens'!T200:U200),0)</f>
        <v>7582288</v>
      </c>
      <c r="H100" s="13">
        <f>ROUND(+'Aggregate Screens'!AN200,0)</f>
        <v>5095</v>
      </c>
      <c r="I100" s="11">
        <f t="shared" si="4"/>
        <v>1488.18</v>
      </c>
      <c r="K100" s="12">
        <f t="shared" si="5"/>
        <v>-0.07589418777943369</v>
      </c>
    </row>
    <row r="101" spans="1:11" ht="12">
      <c r="A101" s="10"/>
      <c r="B101" s="10">
        <f>+'Aggregate Screens'!A96</f>
        <v>207</v>
      </c>
      <c r="C101" s="10" t="str">
        <f>+'Aggregate Screens'!B96</f>
        <v>SKAGIT VALLEY HOSPITAL</v>
      </c>
      <c r="D101" s="10">
        <f>ROUND(SUM('Aggregate Screens'!T96:U96),0)</f>
        <v>21223872</v>
      </c>
      <c r="E101" s="13">
        <f>ROUND(+'Aggregate Screens'!AN96,0)</f>
        <v>16033</v>
      </c>
      <c r="F101" s="11">
        <f t="shared" si="3"/>
        <v>1323.76</v>
      </c>
      <c r="G101" s="10">
        <f>ROUND(SUM('Aggregate Screens'!T201:U201),0)</f>
        <v>21435786</v>
      </c>
      <c r="H101" s="13">
        <f>ROUND(+'Aggregate Screens'!AN201,0)</f>
        <v>15909</v>
      </c>
      <c r="I101" s="11">
        <f t="shared" si="4"/>
        <v>1347.4</v>
      </c>
      <c r="K101" s="12">
        <f t="shared" si="5"/>
        <v>0.017858222034205617</v>
      </c>
    </row>
    <row r="102" spans="1:11" ht="12">
      <c r="A102" s="10"/>
      <c r="B102" s="10">
        <f>+'Aggregate Screens'!A97</f>
        <v>208</v>
      </c>
      <c r="C102" s="10" t="str">
        <f>+'Aggregate Screens'!B97</f>
        <v>LEGACY SALMON CREEK HOSPITAL</v>
      </c>
      <c r="D102" s="10">
        <f>ROUND(SUM('Aggregate Screens'!T97:U97),0)</f>
        <v>7779519</v>
      </c>
      <c r="E102" s="13">
        <f>ROUND(+'Aggregate Screens'!AN97,0)</f>
        <v>13830</v>
      </c>
      <c r="F102" s="11">
        <f t="shared" si="3"/>
        <v>562.51</v>
      </c>
      <c r="G102" s="10">
        <f>ROUND(SUM('Aggregate Screens'!T202:U202),0)</f>
        <v>7839469</v>
      </c>
      <c r="H102" s="13">
        <f>ROUND(+'Aggregate Screens'!AN202,0)</f>
        <v>15387</v>
      </c>
      <c r="I102" s="11">
        <f t="shared" si="4"/>
        <v>509.49</v>
      </c>
      <c r="K102" s="12">
        <f t="shared" si="5"/>
        <v>-0.09425610211374014</v>
      </c>
    </row>
    <row r="103" spans="2:11" ht="12">
      <c r="B103" s="10">
        <f>+'Aggregate Screens'!A98</f>
        <v>209</v>
      </c>
      <c r="C103" s="10" t="str">
        <f>+'Aggregate Screens'!B98</f>
        <v>SAINT ANTHONY HOSPITAL</v>
      </c>
      <c r="D103" s="10">
        <f>ROUND(SUM('Aggregate Screens'!T98:U98),0)</f>
        <v>0</v>
      </c>
      <c r="E103" s="13">
        <f>ROUND(+'Aggregate Screens'!AN98,0)</f>
        <v>0</v>
      </c>
      <c r="F103" s="11">
        <f t="shared" si="3"/>
      </c>
      <c r="G103" s="10">
        <f>ROUND(SUM('Aggregate Screens'!T203:U203),0)</f>
        <v>5353376</v>
      </c>
      <c r="H103" s="13">
        <f>ROUND(+'Aggregate Screens'!AN203,0)</f>
        <v>1638</v>
      </c>
      <c r="I103" s="11">
        <f t="shared" si="4"/>
        <v>3268.24</v>
      </c>
      <c r="K103" s="12">
        <f t="shared" si="5"/>
      </c>
    </row>
    <row r="104" spans="2:11" ht="12">
      <c r="B104" s="10">
        <f>+'Aggregate Screens'!A99</f>
        <v>904</v>
      </c>
      <c r="C104" s="10" t="str">
        <f>+'Aggregate Screens'!B99</f>
        <v>BHC FAIRFAX HOSPITAL</v>
      </c>
      <c r="D104" s="10">
        <f>ROUND(SUM('Aggregate Screens'!T99:U99),0)</f>
        <v>1164724</v>
      </c>
      <c r="E104" s="13">
        <f>ROUND(+'Aggregate Screens'!AN99,0)</f>
        <v>2105</v>
      </c>
      <c r="F104" s="11">
        <f t="shared" si="3"/>
        <v>553.31</v>
      </c>
      <c r="G104" s="10">
        <f>ROUND(SUM('Aggregate Screens'!T204:U204),0)</f>
        <v>1123489</v>
      </c>
      <c r="H104" s="13">
        <f>ROUND(+'Aggregate Screens'!AN204,0)</f>
        <v>2056</v>
      </c>
      <c r="I104" s="11">
        <f t="shared" si="4"/>
        <v>546.44</v>
      </c>
      <c r="K104" s="12">
        <f t="shared" si="5"/>
        <v>-0.012416186224720072</v>
      </c>
    </row>
    <row r="105" spans="2:11" ht="12">
      <c r="B105" s="10">
        <f>+'Aggregate Screens'!A100</f>
        <v>915</v>
      </c>
      <c r="C105" s="10" t="str">
        <f>+'Aggregate Screens'!B100</f>
        <v>LOURDES COUNSELING CENTER</v>
      </c>
      <c r="D105" s="10">
        <f>ROUND(SUM('Aggregate Screens'!T100:U100),0)</f>
        <v>285662</v>
      </c>
      <c r="E105" s="13">
        <f>ROUND(+'Aggregate Screens'!AN100,0)</f>
        <v>981</v>
      </c>
      <c r="F105" s="11">
        <f t="shared" si="3"/>
        <v>291.19</v>
      </c>
      <c r="G105" s="10">
        <f>ROUND(SUM('Aggregate Screens'!T205:U205),0)</f>
        <v>504579</v>
      </c>
      <c r="H105" s="13">
        <f>ROUND(+'Aggregate Screens'!AN205,0)</f>
        <v>926</v>
      </c>
      <c r="I105" s="11">
        <f t="shared" si="4"/>
        <v>544.9</v>
      </c>
      <c r="K105" s="12">
        <f t="shared" si="5"/>
        <v>0.8712867886946667</v>
      </c>
    </row>
    <row r="106" spans="2:11" ht="12">
      <c r="B106" s="10">
        <f>+'Aggregate Screens'!A101</f>
        <v>919</v>
      </c>
      <c r="C106" s="10" t="str">
        <f>+'Aggregate Screens'!B101</f>
        <v>NAVOS</v>
      </c>
      <c r="D106" s="10">
        <f>ROUND(SUM('Aggregate Screens'!T101:U101),0)</f>
        <v>58448</v>
      </c>
      <c r="E106" s="13">
        <f>ROUND(+'Aggregate Screens'!AN101,0)</f>
        <v>567</v>
      </c>
      <c r="F106" s="11">
        <f t="shared" si="3"/>
        <v>103.08</v>
      </c>
      <c r="G106" s="10">
        <f>ROUND(SUM('Aggregate Screens'!T206:U206),0)</f>
        <v>81194</v>
      </c>
      <c r="H106" s="13">
        <f>ROUND(+'Aggregate Screens'!AN206,0)</f>
        <v>547</v>
      </c>
      <c r="I106" s="11">
        <f t="shared" si="4"/>
        <v>148.44</v>
      </c>
      <c r="K106" s="12">
        <f t="shared" si="5"/>
        <v>0.4400465657741559</v>
      </c>
    </row>
    <row r="107" spans="2:11" ht="12">
      <c r="B107" s="10"/>
      <c r="C107" s="10"/>
      <c r="D107" s="10"/>
      <c r="E107" s="13"/>
      <c r="F107" s="11"/>
      <c r="G107" s="10"/>
      <c r="H107" s="13"/>
      <c r="I107" s="11"/>
      <c r="K107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="75" zoomScaleNormal="75" zoomScalePageLayoutView="0" workbookViewId="0" topLeftCell="A66">
      <selection activeCell="K106" sqref="K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8.875" style="0" bestFit="1" customWidth="1"/>
    <col min="7" max="7" width="10.87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9.125" style="0" bestFit="1" customWidth="1"/>
  </cols>
  <sheetData>
    <row r="1" spans="1:9" ht="12">
      <c r="A1" s="9" t="s">
        <v>42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26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68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187</v>
      </c>
      <c r="F8" s="14" t="s">
        <v>182</v>
      </c>
      <c r="G8" s="2" t="s">
        <v>187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Screens'!V5,0)</f>
        <v>55759996</v>
      </c>
      <c r="E10" s="13">
        <f>ROUND(+'Aggregate Screens'!AN5,0)</f>
        <v>64206</v>
      </c>
      <c r="F10" s="11">
        <f>IF(D10=0,"",IF(E10=0,"",ROUND(D10/E10,2)))</f>
        <v>868.45</v>
      </c>
      <c r="G10" s="10">
        <f>ROUND(+'Aggregate Screens'!V110,0)</f>
        <v>60414882</v>
      </c>
      <c r="H10" s="13">
        <f>ROUND(+'Aggregate Screens'!AN110,0)</f>
        <v>65434</v>
      </c>
      <c r="I10" s="11">
        <f>IF(G10=0,"",IF(H10=0,"",ROUND(G10/H10,2)))</f>
        <v>923.29</v>
      </c>
      <c r="K10" s="12">
        <f>IF(D10=0,"",IF(E10=0,"",IF(G10=0,"",IF(H10=0,"",+I10/F10-1))))</f>
        <v>0.06314698600955726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Screens'!V6,0)</f>
        <v>24072427</v>
      </c>
      <c r="E11" s="13">
        <f>ROUND(+'Aggregate Screens'!AN6,0)</f>
        <v>25431</v>
      </c>
      <c r="F11" s="11">
        <f aca="true" t="shared" si="0" ref="F11:F74">IF(D11=0,"",IF(E11=0,"",ROUND(D11/E11,2)))</f>
        <v>946.58</v>
      </c>
      <c r="G11" s="10">
        <f>ROUND(+'Aggregate Screens'!V111,0)</f>
        <v>24946093</v>
      </c>
      <c r="H11" s="13">
        <f>ROUND(+'Aggregate Screens'!AN111,0)</f>
        <v>27098</v>
      </c>
      <c r="I11" s="11">
        <f aca="true" t="shared" si="1" ref="I11:I74">IF(G11=0,"",IF(H11=0,"",ROUND(G11/H11,2)))</f>
        <v>920.59</v>
      </c>
      <c r="K11" s="12">
        <f aca="true" t="shared" si="2" ref="K11:K74">IF(D11=0,"",IF(E11=0,"",IF(G11=0,"",IF(H11=0,"",+I11/F11-1))))</f>
        <v>-0.02745673899723211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Screens'!V7,0)</f>
        <v>1373175</v>
      </c>
      <c r="E12" s="13">
        <f>ROUND(+'Aggregate Screens'!AN7,0)</f>
        <v>1629</v>
      </c>
      <c r="F12" s="11">
        <f t="shared" si="0"/>
        <v>842.96</v>
      </c>
      <c r="G12" s="10">
        <f>ROUND(+'Aggregate Screens'!V112,0)</f>
        <v>1240723</v>
      </c>
      <c r="H12" s="13">
        <f>ROUND(+'Aggregate Screens'!AN112,0)</f>
        <v>1645</v>
      </c>
      <c r="I12" s="11">
        <f t="shared" si="1"/>
        <v>754.24</v>
      </c>
      <c r="K12" s="12">
        <f t="shared" si="2"/>
        <v>-0.10524817310429913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Screens'!V8,0)</f>
        <v>25644072</v>
      </c>
      <c r="E13" s="13">
        <f>ROUND(+'Aggregate Screens'!AN8,0)</f>
        <v>76904</v>
      </c>
      <c r="F13" s="11">
        <f t="shared" si="0"/>
        <v>333.46</v>
      </c>
      <c r="G13" s="10">
        <f>ROUND(+'Aggregate Screens'!V113,0)</f>
        <v>28112039</v>
      </c>
      <c r="H13" s="13">
        <f>ROUND(+'Aggregate Screens'!AN113,0)</f>
        <v>79237</v>
      </c>
      <c r="I13" s="11">
        <f t="shared" si="1"/>
        <v>354.78</v>
      </c>
      <c r="K13" s="12">
        <f t="shared" si="2"/>
        <v>0.06393570443231567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Screens'!V9,0)</f>
        <v>40511000</v>
      </c>
      <c r="E14" s="13">
        <f>ROUND(+'Aggregate Screens'!AN9,0)</f>
        <v>26512</v>
      </c>
      <c r="F14" s="11">
        <f t="shared" si="0"/>
        <v>1528.03</v>
      </c>
      <c r="G14" s="10">
        <f>ROUND(+'Aggregate Screens'!V114,0)</f>
        <v>49053000</v>
      </c>
      <c r="H14" s="13">
        <f>ROUND(+'Aggregate Screens'!AN114,0)</f>
        <v>28361</v>
      </c>
      <c r="I14" s="11">
        <f t="shared" si="1"/>
        <v>1729.59</v>
      </c>
      <c r="K14" s="12">
        <f t="shared" si="2"/>
        <v>0.13190840493969347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Screens'!V10,0)</f>
        <v>1741917</v>
      </c>
      <c r="E15" s="13">
        <f>ROUND(+'Aggregate Screens'!AN10,0)</f>
        <v>1208</v>
      </c>
      <c r="F15" s="11">
        <f t="shared" si="0"/>
        <v>1441.98</v>
      </c>
      <c r="G15" s="10">
        <f>ROUND(+'Aggregate Screens'!V115,0)</f>
        <v>452227</v>
      </c>
      <c r="H15" s="13">
        <f>ROUND(+'Aggregate Screens'!AN115,0)</f>
        <v>1122</v>
      </c>
      <c r="I15" s="11">
        <f t="shared" si="1"/>
        <v>403.05</v>
      </c>
      <c r="K15" s="12">
        <f t="shared" si="2"/>
        <v>-0.7204884949860608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Screens'!V11,0)</f>
        <v>1207466</v>
      </c>
      <c r="E16" s="13">
        <f>ROUND(+'Aggregate Screens'!AN11,0)</f>
        <v>2926</v>
      </c>
      <c r="F16" s="11">
        <f t="shared" si="0"/>
        <v>412.67</v>
      </c>
      <c r="G16" s="10">
        <f>ROUND(+'Aggregate Screens'!V116,0)</f>
        <v>1230029</v>
      </c>
      <c r="H16" s="13">
        <f>ROUND(+'Aggregate Screens'!AN116,0)</f>
        <v>2664</v>
      </c>
      <c r="I16" s="11">
        <f t="shared" si="1"/>
        <v>461.72</v>
      </c>
      <c r="K16" s="12">
        <f t="shared" si="2"/>
        <v>0.11886010613807652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Screens'!V12,0)</f>
        <v>2386645</v>
      </c>
      <c r="E17" s="13">
        <f>ROUND(+'Aggregate Screens'!AN12,0)</f>
        <v>4975</v>
      </c>
      <c r="F17" s="11">
        <f t="shared" si="0"/>
        <v>479.73</v>
      </c>
      <c r="G17" s="10">
        <f>ROUND(+'Aggregate Screens'!V117,0)</f>
        <v>3210568</v>
      </c>
      <c r="H17" s="13">
        <f>ROUND(+'Aggregate Screens'!AN117,0)</f>
        <v>4807</v>
      </c>
      <c r="I17" s="11">
        <f t="shared" si="1"/>
        <v>667.89</v>
      </c>
      <c r="K17" s="12">
        <f t="shared" si="2"/>
        <v>0.39222062410105685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Screens'!V13,0)</f>
        <v>425515</v>
      </c>
      <c r="E18" s="13">
        <f>ROUND(+'Aggregate Screens'!AN13,0)</f>
        <v>1506</v>
      </c>
      <c r="F18" s="11">
        <f t="shared" si="0"/>
        <v>282.55</v>
      </c>
      <c r="G18" s="10">
        <f>ROUND(+'Aggregate Screens'!V118,0)</f>
        <v>465437</v>
      </c>
      <c r="H18" s="13">
        <f>ROUND(+'Aggregate Screens'!AN118,0)</f>
        <v>1454</v>
      </c>
      <c r="I18" s="11">
        <f t="shared" si="1"/>
        <v>320.11</v>
      </c>
      <c r="K18" s="12">
        <f t="shared" si="2"/>
        <v>0.13293222438506458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Screens'!V14,0)</f>
        <v>9600485</v>
      </c>
      <c r="E19" s="13">
        <f>ROUND(+'Aggregate Screens'!AN14,0)</f>
        <v>23290</v>
      </c>
      <c r="F19" s="11">
        <f t="shared" si="0"/>
        <v>412.21</v>
      </c>
      <c r="G19" s="10">
        <f>ROUND(+'Aggregate Screens'!V119,0)</f>
        <v>10504499</v>
      </c>
      <c r="H19" s="13">
        <f>ROUND(+'Aggregate Screens'!AN119,0)</f>
        <v>24570</v>
      </c>
      <c r="I19" s="11">
        <f t="shared" si="1"/>
        <v>427.53</v>
      </c>
      <c r="K19" s="12">
        <f t="shared" si="2"/>
        <v>0.03716552242788862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Screens'!V15,0)</f>
        <v>26146000</v>
      </c>
      <c r="E20" s="13">
        <f>ROUND(+'Aggregate Screens'!AN15,0)</f>
        <v>43532</v>
      </c>
      <c r="F20" s="11">
        <f t="shared" si="0"/>
        <v>600.62</v>
      </c>
      <c r="G20" s="10">
        <f>ROUND(+'Aggregate Screens'!V120,0)</f>
        <v>35615000</v>
      </c>
      <c r="H20" s="13">
        <f>ROUND(+'Aggregate Screens'!AN120,0)</f>
        <v>43020</v>
      </c>
      <c r="I20" s="11">
        <f t="shared" si="1"/>
        <v>827.87</v>
      </c>
      <c r="K20" s="12">
        <f t="shared" si="2"/>
        <v>0.37835902900336316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Screens'!V16,0)</f>
        <v>15887629</v>
      </c>
      <c r="E21" s="13">
        <f>ROUND(+'Aggregate Screens'!AN16,0)</f>
        <v>46717</v>
      </c>
      <c r="F21" s="11">
        <f t="shared" si="0"/>
        <v>340.08</v>
      </c>
      <c r="G21" s="10">
        <f>ROUND(+'Aggregate Screens'!V121,0)</f>
        <v>18498048</v>
      </c>
      <c r="H21" s="13">
        <f>ROUND(+'Aggregate Screens'!AN121,0)</f>
        <v>43072</v>
      </c>
      <c r="I21" s="11">
        <f t="shared" si="1"/>
        <v>429.47</v>
      </c>
      <c r="K21" s="12">
        <f t="shared" si="2"/>
        <v>0.2628499176664316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Screens'!V17,0)</f>
        <v>3068266</v>
      </c>
      <c r="E22" s="13">
        <f>ROUND(+'Aggregate Screens'!AN17,0)</f>
        <v>3584</v>
      </c>
      <c r="F22" s="11">
        <f t="shared" si="0"/>
        <v>856.1</v>
      </c>
      <c r="G22" s="10">
        <f>ROUND(+'Aggregate Screens'!V122,0)</f>
        <v>1670233</v>
      </c>
      <c r="H22" s="13">
        <f>ROUND(+'Aggregate Screens'!AN122,0)</f>
        <v>3826</v>
      </c>
      <c r="I22" s="11">
        <f t="shared" si="1"/>
        <v>436.55</v>
      </c>
      <c r="K22" s="12">
        <f t="shared" si="2"/>
        <v>-0.4900712533582525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Screens'!V18,0)</f>
        <v>7383783</v>
      </c>
      <c r="E23" s="13">
        <f>ROUND(+'Aggregate Screens'!AN18,0)</f>
        <v>18891</v>
      </c>
      <c r="F23" s="11">
        <f t="shared" si="0"/>
        <v>390.86</v>
      </c>
      <c r="G23" s="10">
        <f>ROUND(+'Aggregate Screens'!V123,0)</f>
        <v>7359822</v>
      </c>
      <c r="H23" s="13">
        <f>ROUND(+'Aggregate Screens'!AN123,0)</f>
        <v>24058</v>
      </c>
      <c r="I23" s="11">
        <f t="shared" si="1"/>
        <v>305.92</v>
      </c>
      <c r="K23" s="12">
        <f t="shared" si="2"/>
        <v>-0.21731566289720106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Screens'!V19,0)</f>
        <v>8686702</v>
      </c>
      <c r="E24" s="13">
        <f>ROUND(+'Aggregate Screens'!AN19,0)</f>
        <v>13147</v>
      </c>
      <c r="F24" s="11">
        <f t="shared" si="0"/>
        <v>660.74</v>
      </c>
      <c r="G24" s="10">
        <f>ROUND(+'Aggregate Screens'!V124,0)</f>
        <v>8815310</v>
      </c>
      <c r="H24" s="13">
        <f>ROUND(+'Aggregate Screens'!AN124,0)</f>
        <v>13521</v>
      </c>
      <c r="I24" s="11">
        <f t="shared" si="1"/>
        <v>651.97</v>
      </c>
      <c r="K24" s="12">
        <f t="shared" si="2"/>
        <v>-0.013272996942821691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Screens'!V20,0)</f>
        <v>6135133</v>
      </c>
      <c r="E25" s="13">
        <f>ROUND(+'Aggregate Screens'!AN20,0)</f>
        <v>11240</v>
      </c>
      <c r="F25" s="11">
        <f t="shared" si="0"/>
        <v>545.83</v>
      </c>
      <c r="G25" s="10">
        <f>ROUND(+'Aggregate Screens'!V125,0)</f>
        <v>6810203</v>
      </c>
      <c r="H25" s="13">
        <f>ROUND(+'Aggregate Screens'!AN125,0)</f>
        <v>11618</v>
      </c>
      <c r="I25" s="11">
        <f t="shared" si="1"/>
        <v>586.18</v>
      </c>
      <c r="K25" s="12">
        <f t="shared" si="2"/>
        <v>0.07392411556711775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Screens'!V21,0)</f>
        <v>1699839</v>
      </c>
      <c r="E26" s="13">
        <f>ROUND(+'Aggregate Screens'!AN21,0)</f>
        <v>3984</v>
      </c>
      <c r="F26" s="11">
        <f t="shared" si="0"/>
        <v>426.67</v>
      </c>
      <c r="G26" s="10">
        <f>ROUND(+'Aggregate Screens'!V126,0)</f>
        <v>1771447</v>
      </c>
      <c r="H26" s="13">
        <f>ROUND(+'Aggregate Screens'!AN126,0)</f>
        <v>4221</v>
      </c>
      <c r="I26" s="11">
        <f t="shared" si="1"/>
        <v>419.67</v>
      </c>
      <c r="K26" s="12">
        <f t="shared" si="2"/>
        <v>-0.01640612182717327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Screens'!V22,0)</f>
        <v>446575</v>
      </c>
      <c r="E27" s="13">
        <f>ROUND(+'Aggregate Screens'!AN22,0)</f>
        <v>1214</v>
      </c>
      <c r="F27" s="11">
        <f t="shared" si="0"/>
        <v>367.85</v>
      </c>
      <c r="G27" s="10">
        <f>ROUND(+'Aggregate Screens'!V127,0)</f>
        <v>465140</v>
      </c>
      <c r="H27" s="13">
        <f>ROUND(+'Aggregate Screens'!AN127,0)</f>
        <v>1212</v>
      </c>
      <c r="I27" s="11">
        <f t="shared" si="1"/>
        <v>383.78</v>
      </c>
      <c r="K27" s="12">
        <f t="shared" si="2"/>
        <v>0.043305695256218524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Screens'!V23,0)</f>
        <v>1238587</v>
      </c>
      <c r="E28" s="13">
        <f>ROUND(+'Aggregate Screens'!AN23,0)</f>
        <v>2419</v>
      </c>
      <c r="F28" s="11">
        <f t="shared" si="0"/>
        <v>512.02</v>
      </c>
      <c r="G28" s="10">
        <f>ROUND(+'Aggregate Screens'!V128,0)</f>
        <v>1136610</v>
      </c>
      <c r="H28" s="13">
        <f>ROUND(+'Aggregate Screens'!AN128,0)</f>
        <v>1940</v>
      </c>
      <c r="I28" s="11">
        <f t="shared" si="1"/>
        <v>585.88</v>
      </c>
      <c r="K28" s="12">
        <f t="shared" si="2"/>
        <v>0.14425217764931064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Screens'!V24,0)</f>
        <v>6809858</v>
      </c>
      <c r="E29" s="13">
        <f>ROUND(+'Aggregate Screens'!AN24,0)</f>
        <v>13790</v>
      </c>
      <c r="F29" s="11">
        <f t="shared" si="0"/>
        <v>493.83</v>
      </c>
      <c r="G29" s="10">
        <f>ROUND(+'Aggregate Screens'!V129,0)</f>
        <v>6785182</v>
      </c>
      <c r="H29" s="13">
        <f>ROUND(+'Aggregate Screens'!AN129,0)</f>
        <v>13198</v>
      </c>
      <c r="I29" s="11">
        <f t="shared" si="1"/>
        <v>514.11</v>
      </c>
      <c r="K29" s="12">
        <f t="shared" si="2"/>
        <v>0.04106676386610775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Screens'!V25,0)</f>
        <v>991910</v>
      </c>
      <c r="E30" s="13">
        <f>ROUND(+'Aggregate Screens'!AN25,0)</f>
        <v>2002</v>
      </c>
      <c r="F30" s="11">
        <f t="shared" si="0"/>
        <v>495.46</v>
      </c>
      <c r="G30" s="10">
        <f>ROUND(+'Aggregate Screens'!V130,0)</f>
        <v>1059810</v>
      </c>
      <c r="H30" s="13">
        <f>ROUND(+'Aggregate Screens'!AN130,0)</f>
        <v>1817</v>
      </c>
      <c r="I30" s="11">
        <f t="shared" si="1"/>
        <v>583.27</v>
      </c>
      <c r="K30" s="12">
        <f t="shared" si="2"/>
        <v>0.1772292415129375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Screens'!V26,0)</f>
        <v>741165</v>
      </c>
      <c r="E31" s="13">
        <f>ROUND(+'Aggregate Screens'!AN26,0)</f>
        <v>1630</v>
      </c>
      <c r="F31" s="11">
        <f t="shared" si="0"/>
        <v>454.7</v>
      </c>
      <c r="G31" s="10">
        <f>ROUND(+'Aggregate Screens'!V131,0)</f>
        <v>661387</v>
      </c>
      <c r="H31" s="13">
        <f>ROUND(+'Aggregate Screens'!AN131,0)</f>
        <v>1521</v>
      </c>
      <c r="I31" s="11">
        <f t="shared" si="1"/>
        <v>434.84</v>
      </c>
      <c r="K31" s="12">
        <f t="shared" si="2"/>
        <v>-0.04367714976907855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Screens'!V27,0)</f>
        <v>14991872</v>
      </c>
      <c r="E32" s="13">
        <f>ROUND(+'Aggregate Screens'!AN27,0)</f>
        <v>31658</v>
      </c>
      <c r="F32" s="11">
        <f t="shared" si="0"/>
        <v>473.56</v>
      </c>
      <c r="G32" s="10">
        <f>ROUND(+'Aggregate Screens'!V132,0)</f>
        <v>15156283</v>
      </c>
      <c r="H32" s="13">
        <f>ROUND(+'Aggregate Screens'!AN132,0)</f>
        <v>33827</v>
      </c>
      <c r="I32" s="11">
        <f t="shared" si="1"/>
        <v>448.05</v>
      </c>
      <c r="K32" s="12">
        <f t="shared" si="2"/>
        <v>-0.053868569980572656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Screens'!V28,0)</f>
        <v>3296495</v>
      </c>
      <c r="E33" s="13">
        <f>ROUND(+'Aggregate Screens'!AN28,0)</f>
        <v>11731</v>
      </c>
      <c r="F33" s="11">
        <f t="shared" si="0"/>
        <v>281.01</v>
      </c>
      <c r="G33" s="10">
        <f>ROUND(+'Aggregate Screens'!V133,0)</f>
        <v>3859122</v>
      </c>
      <c r="H33" s="13">
        <f>ROUND(+'Aggregate Screens'!AN133,0)</f>
        <v>12132</v>
      </c>
      <c r="I33" s="11">
        <f t="shared" si="1"/>
        <v>318.09</v>
      </c>
      <c r="K33" s="12">
        <f t="shared" si="2"/>
        <v>0.1319525995516173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Screens'!V29,0)</f>
        <v>4187976</v>
      </c>
      <c r="E34" s="13">
        <f>ROUND(+'Aggregate Screens'!AN29,0)</f>
        <v>6208</v>
      </c>
      <c r="F34" s="11">
        <f t="shared" si="0"/>
        <v>674.61</v>
      </c>
      <c r="G34" s="10">
        <f>ROUND(+'Aggregate Screens'!V134,0)</f>
        <v>4421009</v>
      </c>
      <c r="H34" s="13">
        <f>ROUND(+'Aggregate Screens'!AN134,0)</f>
        <v>6490</v>
      </c>
      <c r="I34" s="11">
        <f t="shared" si="1"/>
        <v>681.2</v>
      </c>
      <c r="K34" s="12">
        <f t="shared" si="2"/>
        <v>0.009768607047034639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Screens'!V30,0)</f>
        <v>1087264</v>
      </c>
      <c r="E35" s="13">
        <f>ROUND(+'Aggregate Screens'!AN30,0)</f>
        <v>1836</v>
      </c>
      <c r="F35" s="11">
        <f t="shared" si="0"/>
        <v>592.19</v>
      </c>
      <c r="G35" s="10">
        <f>ROUND(+'Aggregate Screens'!V135,0)</f>
        <v>944778</v>
      </c>
      <c r="H35" s="13">
        <f>ROUND(+'Aggregate Screens'!AN135,0)</f>
        <v>1549</v>
      </c>
      <c r="I35" s="11">
        <f t="shared" si="1"/>
        <v>609.93</v>
      </c>
      <c r="K35" s="12">
        <f t="shared" si="2"/>
        <v>0.029956601766324864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Screens'!V31,0)</f>
        <v>475342</v>
      </c>
      <c r="E36" s="13">
        <f>ROUND(+'Aggregate Screens'!AN31,0)</f>
        <v>252</v>
      </c>
      <c r="F36" s="11">
        <f t="shared" si="0"/>
        <v>1886.28</v>
      </c>
      <c r="G36" s="10">
        <f>ROUND(+'Aggregate Screens'!V136,0)</f>
        <v>479756</v>
      </c>
      <c r="H36" s="13">
        <f>ROUND(+'Aggregate Screens'!AN136,0)</f>
        <v>237</v>
      </c>
      <c r="I36" s="11">
        <f t="shared" si="1"/>
        <v>2024.29</v>
      </c>
      <c r="K36" s="12">
        <f t="shared" si="2"/>
        <v>0.07316517166062297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Screens'!V32,0)</f>
        <v>12325500</v>
      </c>
      <c r="E37" s="13">
        <f>ROUND(+'Aggregate Screens'!AN32,0)</f>
        <v>22063</v>
      </c>
      <c r="F37" s="11">
        <f t="shared" si="0"/>
        <v>558.65</v>
      </c>
      <c r="G37" s="10">
        <f>ROUND(+'Aggregate Screens'!V137,0)</f>
        <v>12259027</v>
      </c>
      <c r="H37" s="13">
        <f>ROUND(+'Aggregate Screens'!AN137,0)</f>
        <v>21554</v>
      </c>
      <c r="I37" s="11">
        <f t="shared" si="1"/>
        <v>568.76</v>
      </c>
      <c r="K37" s="12">
        <f t="shared" si="2"/>
        <v>0.01809719860377701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Screens'!V33,0)</f>
        <v>92318</v>
      </c>
      <c r="E38" s="13">
        <f>ROUND(+'Aggregate Screens'!AN33,0)</f>
        <v>224</v>
      </c>
      <c r="F38" s="11">
        <f t="shared" si="0"/>
        <v>412.13</v>
      </c>
      <c r="G38" s="10">
        <f>ROUND(+'Aggregate Screens'!V138,0)</f>
        <v>79466</v>
      </c>
      <c r="H38" s="13">
        <f>ROUND(+'Aggregate Screens'!AN138,0)</f>
        <v>509</v>
      </c>
      <c r="I38" s="11">
        <f t="shared" si="1"/>
        <v>156.12</v>
      </c>
      <c r="K38" s="12">
        <f t="shared" si="2"/>
        <v>-0.6211874893844176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Screens'!V34,0)</f>
        <v>19993396</v>
      </c>
      <c r="E39" s="13">
        <f>ROUND(+'Aggregate Screens'!AN34,0)</f>
        <v>47661</v>
      </c>
      <c r="F39" s="11">
        <f t="shared" si="0"/>
        <v>419.49</v>
      </c>
      <c r="G39" s="10">
        <f>ROUND(+'Aggregate Screens'!V139,0)</f>
        <v>20109401</v>
      </c>
      <c r="H39" s="13">
        <f>ROUND(+'Aggregate Screens'!AN139,0)</f>
        <v>52314</v>
      </c>
      <c r="I39" s="11">
        <f t="shared" si="1"/>
        <v>384.4</v>
      </c>
      <c r="K39" s="12">
        <f t="shared" si="2"/>
        <v>-0.08364919306777285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Screens'!V35,0)</f>
        <v>1614736</v>
      </c>
      <c r="E40" s="13">
        <f>ROUND(+'Aggregate Screens'!AN35,0)</f>
        <v>4378</v>
      </c>
      <c r="F40" s="11">
        <f t="shared" si="0"/>
        <v>368.83</v>
      </c>
      <c r="G40" s="10">
        <f>ROUND(+'Aggregate Screens'!V140,0)</f>
        <v>1617656</v>
      </c>
      <c r="H40" s="13">
        <f>ROUND(+'Aggregate Screens'!AN140,0)</f>
        <v>4690</v>
      </c>
      <c r="I40" s="11">
        <f t="shared" si="1"/>
        <v>344.92</v>
      </c>
      <c r="K40" s="12">
        <f t="shared" si="2"/>
        <v>-0.0648266138871566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Screens'!V36,0)</f>
        <v>428566</v>
      </c>
      <c r="E41" s="13">
        <f>ROUND(+'Aggregate Screens'!AN36,0)</f>
        <v>1264</v>
      </c>
      <c r="F41" s="11">
        <f t="shared" si="0"/>
        <v>339.06</v>
      </c>
      <c r="G41" s="10">
        <f>ROUND(+'Aggregate Screens'!V141,0)</f>
        <v>842530</v>
      </c>
      <c r="H41" s="13">
        <f>ROUND(+'Aggregate Screens'!AN141,0)</f>
        <v>1369</v>
      </c>
      <c r="I41" s="11">
        <f t="shared" si="1"/>
        <v>615.43</v>
      </c>
      <c r="K41" s="12">
        <f t="shared" si="2"/>
        <v>0.8151064708311211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Screens'!V37,0)</f>
        <v>5831420</v>
      </c>
      <c r="E42" s="13">
        <f>ROUND(+'Aggregate Screens'!AN37,0)</f>
        <v>13168</v>
      </c>
      <c r="F42" s="11">
        <f t="shared" si="0"/>
        <v>442.85</v>
      </c>
      <c r="G42" s="10">
        <f>ROUND(+'Aggregate Screens'!V142,0)</f>
        <v>5391193</v>
      </c>
      <c r="H42" s="13">
        <f>ROUND(+'Aggregate Screens'!AN142,0)</f>
        <v>12871</v>
      </c>
      <c r="I42" s="11">
        <f t="shared" si="1"/>
        <v>418.86</v>
      </c>
      <c r="K42" s="12">
        <f t="shared" si="2"/>
        <v>-0.054171841481314265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Screens'!V38,0)</f>
        <v>2400342</v>
      </c>
      <c r="E43" s="13">
        <f>ROUND(+'Aggregate Screens'!AN38,0)</f>
        <v>5790</v>
      </c>
      <c r="F43" s="11">
        <f t="shared" si="0"/>
        <v>414.57</v>
      </c>
      <c r="G43" s="10">
        <f>ROUND(+'Aggregate Screens'!V143,0)</f>
        <v>2729828</v>
      </c>
      <c r="H43" s="13">
        <f>ROUND(+'Aggregate Screens'!AN143,0)</f>
        <v>5972</v>
      </c>
      <c r="I43" s="11">
        <f t="shared" si="1"/>
        <v>457.1</v>
      </c>
      <c r="K43" s="12">
        <f t="shared" si="2"/>
        <v>0.10258822394288059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Screens'!V39,0)</f>
        <v>1270919</v>
      </c>
      <c r="E44" s="13">
        <f>ROUND(+'Aggregate Screens'!AN39,0)</f>
        <v>4926</v>
      </c>
      <c r="F44" s="11">
        <f t="shared" si="0"/>
        <v>258</v>
      </c>
      <c r="G44" s="10">
        <f>ROUND(+'Aggregate Screens'!V144,0)</f>
        <v>1366198</v>
      </c>
      <c r="H44" s="13">
        <f>ROUND(+'Aggregate Screens'!AN144,0)</f>
        <v>4607</v>
      </c>
      <c r="I44" s="11">
        <f t="shared" si="1"/>
        <v>296.55</v>
      </c>
      <c r="K44" s="12">
        <f t="shared" si="2"/>
        <v>0.14941860465116275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Screens'!V40,0)</f>
        <v>533869</v>
      </c>
      <c r="E45" s="13">
        <f>ROUND(+'Aggregate Screens'!AN40,0)</f>
        <v>2275</v>
      </c>
      <c r="F45" s="11">
        <f t="shared" si="0"/>
        <v>234.67</v>
      </c>
      <c r="G45" s="10">
        <f>ROUND(+'Aggregate Screens'!V145,0)</f>
        <v>502728</v>
      </c>
      <c r="H45" s="13">
        <f>ROUND(+'Aggregate Screens'!AN145,0)</f>
        <v>2016</v>
      </c>
      <c r="I45" s="11">
        <f t="shared" si="1"/>
        <v>249.37</v>
      </c>
      <c r="K45" s="12">
        <f t="shared" si="2"/>
        <v>0.06264115566540251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Screens'!V41,0)</f>
        <v>2946245</v>
      </c>
      <c r="E46" s="13">
        <f>ROUND(+'Aggregate Screens'!AN41,0)</f>
        <v>5384</v>
      </c>
      <c r="F46" s="11">
        <f t="shared" si="0"/>
        <v>547.22</v>
      </c>
      <c r="G46" s="10">
        <f>ROUND(+'Aggregate Screens'!V146,0)</f>
        <v>0</v>
      </c>
      <c r="H46" s="13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Screens'!V42,0)</f>
        <v>192249</v>
      </c>
      <c r="E47" s="13">
        <f>ROUND(+'Aggregate Screens'!AN42,0)</f>
        <v>521</v>
      </c>
      <c r="F47" s="11">
        <f t="shared" si="0"/>
        <v>369</v>
      </c>
      <c r="G47" s="10">
        <f>ROUND(+'Aggregate Screens'!V147,0)</f>
        <v>160781</v>
      </c>
      <c r="H47" s="13">
        <f>ROUND(+'Aggregate Screens'!AN147,0)</f>
        <v>588</v>
      </c>
      <c r="I47" s="11">
        <f t="shared" si="1"/>
        <v>273.44</v>
      </c>
      <c r="K47" s="12">
        <f t="shared" si="2"/>
        <v>-0.258970189701897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Screens'!V43,0)</f>
        <v>1025662</v>
      </c>
      <c r="E48" s="13">
        <f>ROUND(+'Aggregate Screens'!AN43,0)</f>
        <v>1899</v>
      </c>
      <c r="F48" s="11">
        <f t="shared" si="0"/>
        <v>540.11</v>
      </c>
      <c r="G48" s="10">
        <f>ROUND(+'Aggregate Screens'!V148,0)</f>
        <v>941206</v>
      </c>
      <c r="H48" s="13">
        <f>ROUND(+'Aggregate Screens'!AN148,0)</f>
        <v>1895</v>
      </c>
      <c r="I48" s="11">
        <f t="shared" si="1"/>
        <v>496.68</v>
      </c>
      <c r="K48" s="12">
        <f t="shared" si="2"/>
        <v>-0.08040954620355112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Screens'!V44,0)</f>
        <v>9053584</v>
      </c>
      <c r="E49" s="13">
        <f>ROUND(+'Aggregate Screens'!AN44,0)</f>
        <v>20908</v>
      </c>
      <c r="F49" s="11">
        <f t="shared" si="0"/>
        <v>433.02</v>
      </c>
      <c r="G49" s="10">
        <f>ROUND(+'Aggregate Screens'!V149,0)</f>
        <v>8708128</v>
      </c>
      <c r="H49" s="13">
        <f>ROUND(+'Aggregate Screens'!AN149,0)</f>
        <v>21534</v>
      </c>
      <c r="I49" s="11">
        <f t="shared" si="1"/>
        <v>404.39</v>
      </c>
      <c r="K49" s="12">
        <f t="shared" si="2"/>
        <v>-0.06611703847397343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Screens'!V45,0)</f>
        <v>36690871</v>
      </c>
      <c r="E50" s="13">
        <f>ROUND(+'Aggregate Screens'!AN45,0)</f>
        <v>48016</v>
      </c>
      <c r="F50" s="11">
        <f t="shared" si="0"/>
        <v>764.14</v>
      </c>
      <c r="G50" s="10">
        <f>ROUND(+'Aggregate Screens'!V150,0)</f>
        <v>36911486</v>
      </c>
      <c r="H50" s="13">
        <f>ROUND(+'Aggregate Screens'!AN150,0)</f>
        <v>48950</v>
      </c>
      <c r="I50" s="11">
        <f t="shared" si="1"/>
        <v>754.07</v>
      </c>
      <c r="K50" s="12">
        <f t="shared" si="2"/>
        <v>-0.013178213416389584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Screens'!V46,0)</f>
        <v>294496</v>
      </c>
      <c r="E51" s="13">
        <f>ROUND(+'Aggregate Screens'!AN46,0)</f>
        <v>501</v>
      </c>
      <c r="F51" s="11">
        <f t="shared" si="0"/>
        <v>587.82</v>
      </c>
      <c r="G51" s="10">
        <f>ROUND(+'Aggregate Screens'!V151,0)</f>
        <v>319375</v>
      </c>
      <c r="H51" s="13">
        <f>ROUND(+'Aggregate Screens'!AN151,0)</f>
        <v>591</v>
      </c>
      <c r="I51" s="11">
        <f t="shared" si="1"/>
        <v>540.4</v>
      </c>
      <c r="K51" s="12">
        <f t="shared" si="2"/>
        <v>-0.08067095369330757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Screens'!V47,0)</f>
        <v>14091459</v>
      </c>
      <c r="E52" s="13">
        <f>ROUND(+'Aggregate Screens'!AN47,0)</f>
        <v>23626</v>
      </c>
      <c r="F52" s="11">
        <f t="shared" si="0"/>
        <v>596.44</v>
      </c>
      <c r="G52" s="10">
        <f>ROUND(+'Aggregate Screens'!V152,0)</f>
        <v>15411395</v>
      </c>
      <c r="H52" s="13">
        <f>ROUND(+'Aggregate Screens'!AN152,0)</f>
        <v>24107</v>
      </c>
      <c r="I52" s="11">
        <f t="shared" si="1"/>
        <v>639.29</v>
      </c>
      <c r="K52" s="12">
        <f t="shared" si="2"/>
        <v>0.07184293474616044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Screens'!V48,0)</f>
        <v>16620599</v>
      </c>
      <c r="E53" s="13">
        <f>ROUND(+'Aggregate Screens'!AN48,0)</f>
        <v>36964</v>
      </c>
      <c r="F53" s="11">
        <f t="shared" si="0"/>
        <v>449.64</v>
      </c>
      <c r="G53" s="10">
        <f>ROUND(+'Aggregate Screens'!V153,0)</f>
        <v>18572920</v>
      </c>
      <c r="H53" s="13">
        <f>ROUND(+'Aggregate Screens'!AN153,0)</f>
        <v>40193</v>
      </c>
      <c r="I53" s="11">
        <f t="shared" si="1"/>
        <v>462.09</v>
      </c>
      <c r="K53" s="12">
        <f t="shared" si="2"/>
        <v>0.027688817720843417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Screens'!V49,0)</f>
        <v>4384919</v>
      </c>
      <c r="E54" s="13">
        <f>ROUND(+'Aggregate Screens'!AN49,0)</f>
        <v>11965</v>
      </c>
      <c r="F54" s="11">
        <f t="shared" si="0"/>
        <v>366.48</v>
      </c>
      <c r="G54" s="10">
        <f>ROUND(+'Aggregate Screens'!V154,0)</f>
        <v>4681931</v>
      </c>
      <c r="H54" s="13">
        <f>ROUND(+'Aggregate Screens'!AN154,0)</f>
        <v>12684</v>
      </c>
      <c r="I54" s="11">
        <f t="shared" si="1"/>
        <v>369.12</v>
      </c>
      <c r="K54" s="12">
        <f t="shared" si="2"/>
        <v>0.007203667321545426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Screens'!V50,0)</f>
        <v>4817904</v>
      </c>
      <c r="E55" s="13">
        <f>ROUND(+'Aggregate Screens'!AN50,0)</f>
        <v>7752</v>
      </c>
      <c r="F55" s="11">
        <f t="shared" si="0"/>
        <v>621.5</v>
      </c>
      <c r="G55" s="10">
        <f>ROUND(+'Aggregate Screens'!V155,0)</f>
        <v>5060219</v>
      </c>
      <c r="H55" s="13">
        <f>ROUND(+'Aggregate Screens'!AN155,0)</f>
        <v>8079</v>
      </c>
      <c r="I55" s="11">
        <f t="shared" si="1"/>
        <v>626.34</v>
      </c>
      <c r="K55" s="12">
        <f t="shared" si="2"/>
        <v>0.0077876106194689765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Screens'!V51,0)</f>
        <v>691230</v>
      </c>
      <c r="E56" s="13">
        <f>ROUND(+'Aggregate Screens'!AN51,0)</f>
        <v>289</v>
      </c>
      <c r="F56" s="11">
        <f t="shared" si="0"/>
        <v>2391.8</v>
      </c>
      <c r="G56" s="10">
        <f>ROUND(+'Aggregate Screens'!V156,0)</f>
        <v>746313</v>
      </c>
      <c r="H56" s="13">
        <f>ROUND(+'Aggregate Screens'!AN156,0)</f>
        <v>1252</v>
      </c>
      <c r="I56" s="11">
        <f t="shared" si="1"/>
        <v>596.1</v>
      </c>
      <c r="K56" s="12">
        <f t="shared" si="2"/>
        <v>-0.7507734760431475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Screens'!V52,0)</f>
        <v>5695093</v>
      </c>
      <c r="E57" s="13">
        <f>ROUND(+'Aggregate Screens'!AN52,0)</f>
        <v>15861</v>
      </c>
      <c r="F57" s="11">
        <f t="shared" si="0"/>
        <v>359.06</v>
      </c>
      <c r="G57" s="10">
        <f>ROUND(+'Aggregate Screens'!V157,0)</f>
        <v>6325253</v>
      </c>
      <c r="H57" s="13">
        <f>ROUND(+'Aggregate Screens'!AN157,0)</f>
        <v>15975</v>
      </c>
      <c r="I57" s="11">
        <f t="shared" si="1"/>
        <v>395.95</v>
      </c>
      <c r="K57" s="12">
        <f t="shared" si="2"/>
        <v>0.10274048905475408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Screens'!V53,0)</f>
        <v>4840129</v>
      </c>
      <c r="E58" s="13">
        <f>ROUND(+'Aggregate Screens'!AN53,0)</f>
        <v>21255</v>
      </c>
      <c r="F58" s="11">
        <f t="shared" si="0"/>
        <v>227.72</v>
      </c>
      <c r="G58" s="10">
        <f>ROUND(+'Aggregate Screens'!V158,0)</f>
        <v>5365167</v>
      </c>
      <c r="H58" s="13">
        <f>ROUND(+'Aggregate Screens'!AN158,0)</f>
        <v>22355</v>
      </c>
      <c r="I58" s="11">
        <f t="shared" si="1"/>
        <v>240</v>
      </c>
      <c r="K58" s="12">
        <f t="shared" si="2"/>
        <v>0.053925873880203756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Screens'!V54,0)</f>
        <v>2156196</v>
      </c>
      <c r="E59" s="13">
        <f>ROUND(+'Aggregate Screens'!AN54,0)</f>
        <v>4055</v>
      </c>
      <c r="F59" s="11">
        <f t="shared" si="0"/>
        <v>531.74</v>
      </c>
      <c r="G59" s="10">
        <f>ROUND(+'Aggregate Screens'!V159,0)</f>
        <v>2413214</v>
      </c>
      <c r="H59" s="13">
        <f>ROUND(+'Aggregate Screens'!AN159,0)</f>
        <v>4400</v>
      </c>
      <c r="I59" s="11">
        <f t="shared" si="1"/>
        <v>548.46</v>
      </c>
      <c r="K59" s="12">
        <f t="shared" si="2"/>
        <v>0.03144393876706664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Screens'!V55,0)</f>
        <v>566141</v>
      </c>
      <c r="E60" s="13">
        <f>ROUND(+'Aggregate Screens'!AN55,0)</f>
        <v>494</v>
      </c>
      <c r="F60" s="11">
        <f t="shared" si="0"/>
        <v>1146.03</v>
      </c>
      <c r="G60" s="10">
        <f>ROUND(+'Aggregate Screens'!V160,0)</f>
        <v>0</v>
      </c>
      <c r="H60" s="13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Screens'!V56,0)</f>
        <v>10491244</v>
      </c>
      <c r="E61" s="13">
        <f>ROUND(+'Aggregate Screens'!AN56,0)</f>
        <v>28659</v>
      </c>
      <c r="F61" s="11">
        <f t="shared" si="0"/>
        <v>366.07</v>
      </c>
      <c r="G61" s="10">
        <f>ROUND(+'Aggregate Screens'!V161,0)</f>
        <v>12104832</v>
      </c>
      <c r="H61" s="13">
        <f>ROUND(+'Aggregate Screens'!AN161,0)</f>
        <v>28694</v>
      </c>
      <c r="I61" s="11">
        <f t="shared" si="1"/>
        <v>421.86</v>
      </c>
      <c r="K61" s="12">
        <f t="shared" si="2"/>
        <v>0.1524025459611551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Screens'!V57,0)</f>
        <v>15905291</v>
      </c>
      <c r="E62" s="13">
        <f>ROUND(+'Aggregate Screens'!AN57,0)</f>
        <v>30005</v>
      </c>
      <c r="F62" s="11">
        <f t="shared" si="0"/>
        <v>530.09</v>
      </c>
      <c r="G62" s="10">
        <f>ROUND(+'Aggregate Screens'!V162,0)</f>
        <v>17768879</v>
      </c>
      <c r="H62" s="13">
        <f>ROUND(+'Aggregate Screens'!AN162,0)</f>
        <v>32043</v>
      </c>
      <c r="I62" s="11">
        <f t="shared" si="1"/>
        <v>554.53</v>
      </c>
      <c r="K62" s="12">
        <f t="shared" si="2"/>
        <v>0.04610537833198114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Screens'!V58,0)</f>
        <v>742824</v>
      </c>
      <c r="E63" s="13">
        <f>ROUND(+'Aggregate Screens'!AN58,0)</f>
        <v>3063</v>
      </c>
      <c r="F63" s="11">
        <f t="shared" si="0"/>
        <v>242.52</v>
      </c>
      <c r="G63" s="10">
        <f>ROUND(+'Aggregate Screens'!V163,0)</f>
        <v>700911</v>
      </c>
      <c r="H63" s="13">
        <f>ROUND(+'Aggregate Screens'!AN163,0)</f>
        <v>3023</v>
      </c>
      <c r="I63" s="11">
        <f t="shared" si="1"/>
        <v>231.86</v>
      </c>
      <c r="K63" s="12">
        <f t="shared" si="2"/>
        <v>-0.043955137720600335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Screens'!V59,0)</f>
        <v>485772</v>
      </c>
      <c r="E64" s="13">
        <f>ROUND(+'Aggregate Screens'!AN59,0)</f>
        <v>897</v>
      </c>
      <c r="F64" s="11">
        <f t="shared" si="0"/>
        <v>541.55</v>
      </c>
      <c r="G64" s="10">
        <f>ROUND(+'Aggregate Screens'!V164,0)</f>
        <v>504307</v>
      </c>
      <c r="H64" s="13">
        <f>ROUND(+'Aggregate Screens'!AN164,0)</f>
        <v>937</v>
      </c>
      <c r="I64" s="11">
        <f t="shared" si="1"/>
        <v>538.21</v>
      </c>
      <c r="K64" s="12">
        <f t="shared" si="2"/>
        <v>-0.006167482226941079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Screens'!V60,0)</f>
        <v>543845</v>
      </c>
      <c r="E65" s="13">
        <f>ROUND(+'Aggregate Screens'!AN60,0)</f>
        <v>1330</v>
      </c>
      <c r="F65" s="11">
        <f t="shared" si="0"/>
        <v>408.91</v>
      </c>
      <c r="G65" s="10">
        <f>ROUND(+'Aggregate Screens'!V165,0)</f>
        <v>497189</v>
      </c>
      <c r="H65" s="13">
        <f>ROUND(+'Aggregate Screens'!AN165,0)</f>
        <v>2219</v>
      </c>
      <c r="I65" s="11">
        <f t="shared" si="1"/>
        <v>224.06</v>
      </c>
      <c r="K65" s="12">
        <f t="shared" si="2"/>
        <v>-0.45205546452764667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Screens'!V61,0)</f>
        <v>2125952</v>
      </c>
      <c r="E66" s="13">
        <f>ROUND(+'Aggregate Screens'!AN61,0)</f>
        <v>4449</v>
      </c>
      <c r="F66" s="11">
        <f t="shared" si="0"/>
        <v>477.85</v>
      </c>
      <c r="G66" s="10">
        <f>ROUND(+'Aggregate Screens'!V166,0)</f>
        <v>2908413</v>
      </c>
      <c r="H66" s="13">
        <f>ROUND(+'Aggregate Screens'!AN166,0)</f>
        <v>4267</v>
      </c>
      <c r="I66" s="11">
        <f t="shared" si="1"/>
        <v>681.61</v>
      </c>
      <c r="K66" s="12">
        <f t="shared" si="2"/>
        <v>0.4264099612849219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Screens'!V62,0)</f>
        <v>1360108</v>
      </c>
      <c r="E67" s="13">
        <f>ROUND(+'Aggregate Screens'!AN62,0)</f>
        <v>1717</v>
      </c>
      <c r="F67" s="11">
        <f t="shared" si="0"/>
        <v>792.14</v>
      </c>
      <c r="G67" s="10">
        <f>ROUND(+'Aggregate Screens'!V167,0)</f>
        <v>2014436</v>
      </c>
      <c r="H67" s="13">
        <f>ROUND(+'Aggregate Screens'!AN167,0)</f>
        <v>1813</v>
      </c>
      <c r="I67" s="11">
        <f t="shared" si="1"/>
        <v>1111.11</v>
      </c>
      <c r="K67" s="12">
        <f t="shared" si="2"/>
        <v>0.4026687201757264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Screens'!V63,0)</f>
        <v>20245962</v>
      </c>
      <c r="E68" s="13">
        <f>ROUND(+'Aggregate Screens'!AN63,0)</f>
        <v>34477</v>
      </c>
      <c r="F68" s="11">
        <f t="shared" si="0"/>
        <v>587.23</v>
      </c>
      <c r="G68" s="10">
        <f>ROUND(+'Aggregate Screens'!V168,0)</f>
        <v>22136174</v>
      </c>
      <c r="H68" s="13">
        <f>ROUND(+'Aggregate Screens'!AN168,0)</f>
        <v>34729</v>
      </c>
      <c r="I68" s="11">
        <f t="shared" si="1"/>
        <v>637.4</v>
      </c>
      <c r="K68" s="12">
        <f t="shared" si="2"/>
        <v>0.08543500842940577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Screens'!V64,0)</f>
        <v>2041409</v>
      </c>
      <c r="E69" s="13">
        <f>ROUND(+'Aggregate Screens'!AN64,0)</f>
        <v>7230</v>
      </c>
      <c r="F69" s="11">
        <f t="shared" si="0"/>
        <v>282.35</v>
      </c>
      <c r="G69" s="10">
        <f>ROUND(+'Aggregate Screens'!V169,0)</f>
        <v>1955313</v>
      </c>
      <c r="H69" s="13">
        <f>ROUND(+'Aggregate Screens'!AN169,0)</f>
        <v>6463</v>
      </c>
      <c r="I69" s="11">
        <f t="shared" si="1"/>
        <v>302.54</v>
      </c>
      <c r="K69" s="12">
        <f t="shared" si="2"/>
        <v>0.07150699486452972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Screens'!V65,0)</f>
        <v>760638</v>
      </c>
      <c r="E70" s="13">
        <f>ROUND(+'Aggregate Screens'!AN65,0)</f>
        <v>2799</v>
      </c>
      <c r="F70" s="11">
        <f t="shared" si="0"/>
        <v>271.75</v>
      </c>
      <c r="G70" s="10">
        <f>ROUND(+'Aggregate Screens'!V170,0)</f>
        <v>840784</v>
      </c>
      <c r="H70" s="13">
        <f>ROUND(+'Aggregate Screens'!AN170,0)</f>
        <v>2947</v>
      </c>
      <c r="I70" s="11">
        <f t="shared" si="1"/>
        <v>285.3</v>
      </c>
      <c r="K70" s="12">
        <f t="shared" si="2"/>
        <v>0.04986200551977915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Screens'!V66,0)</f>
        <v>391705</v>
      </c>
      <c r="E71" s="13">
        <f>ROUND(+'Aggregate Screens'!AN66,0)</f>
        <v>1358</v>
      </c>
      <c r="F71" s="11">
        <f t="shared" si="0"/>
        <v>288.44</v>
      </c>
      <c r="G71" s="10">
        <f>ROUND(+'Aggregate Screens'!V171,0)</f>
        <v>448254</v>
      </c>
      <c r="H71" s="13">
        <f>ROUND(+'Aggregate Screens'!AN171,0)</f>
        <v>614</v>
      </c>
      <c r="I71" s="11">
        <f t="shared" si="1"/>
        <v>730.06</v>
      </c>
      <c r="K71" s="12">
        <f t="shared" si="2"/>
        <v>1.5310636527527386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Screens'!V67,0)</f>
        <v>15680779</v>
      </c>
      <c r="E72" s="13">
        <f>ROUND(+'Aggregate Screens'!AN67,0)</f>
        <v>33572</v>
      </c>
      <c r="F72" s="11">
        <f t="shared" si="0"/>
        <v>467.08</v>
      </c>
      <c r="G72" s="10">
        <f>ROUND(+'Aggregate Screens'!V172,0)</f>
        <v>15710874</v>
      </c>
      <c r="H72" s="13">
        <f>ROUND(+'Aggregate Screens'!AN172,0)</f>
        <v>34768</v>
      </c>
      <c r="I72" s="11">
        <f t="shared" si="1"/>
        <v>451.88</v>
      </c>
      <c r="K72" s="12">
        <f t="shared" si="2"/>
        <v>-0.03254260512117835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Screens'!V68,0)</f>
        <v>9876197</v>
      </c>
      <c r="E73" s="13">
        <f>ROUND(+'Aggregate Screens'!AN68,0)</f>
        <v>27113</v>
      </c>
      <c r="F73" s="11">
        <f t="shared" si="0"/>
        <v>364.26</v>
      </c>
      <c r="G73" s="10">
        <f>ROUND(+'Aggregate Screens'!V173,0)</f>
        <v>11369213</v>
      </c>
      <c r="H73" s="13">
        <f>ROUND(+'Aggregate Screens'!AN173,0)</f>
        <v>28692</v>
      </c>
      <c r="I73" s="11">
        <f t="shared" si="1"/>
        <v>396.25</v>
      </c>
      <c r="K73" s="12">
        <f t="shared" si="2"/>
        <v>0.087821885466425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Screens'!V69,0)</f>
        <v>22948828</v>
      </c>
      <c r="E74" s="13">
        <f>ROUND(+'Aggregate Screens'!AN69,0)</f>
        <v>59724</v>
      </c>
      <c r="F74" s="11">
        <f t="shared" si="0"/>
        <v>384.25</v>
      </c>
      <c r="G74" s="10">
        <f>ROUND(+'Aggregate Screens'!V174,0)</f>
        <v>27075765</v>
      </c>
      <c r="H74" s="13">
        <f>ROUND(+'Aggregate Screens'!AN174,0)</f>
        <v>64334</v>
      </c>
      <c r="I74" s="11">
        <f t="shared" si="1"/>
        <v>420.86</v>
      </c>
      <c r="K74" s="12">
        <f t="shared" si="2"/>
        <v>0.09527651268705273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Screens'!V70,0)</f>
        <v>28784157</v>
      </c>
      <c r="E75" s="13">
        <f>ROUND(+'Aggregate Screens'!AN70,0)</f>
        <v>31048</v>
      </c>
      <c r="F75" s="11">
        <f aca="true" t="shared" si="3" ref="F75:F106">IF(D75=0,"",IF(E75=0,"",ROUND(D75/E75,2)))</f>
        <v>927.09</v>
      </c>
      <c r="G75" s="10">
        <f>ROUND(+'Aggregate Screens'!V175,0)</f>
        <v>29323693</v>
      </c>
      <c r="H75" s="13">
        <f>ROUND(+'Aggregate Screens'!AN175,0)</f>
        <v>31549</v>
      </c>
      <c r="I75" s="11">
        <f aca="true" t="shared" si="4" ref="I75:I106">IF(G75=0,"",IF(H75=0,"",ROUND(G75/H75,2)))</f>
        <v>929.47</v>
      </c>
      <c r="K75" s="12">
        <f aca="true" t="shared" si="5" ref="K75:K106">IF(D75=0,"",IF(E75=0,"",IF(G75=0,"",IF(H75=0,"",+I75/F75-1))))</f>
        <v>0.0025671725506692944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Screens'!V71,0)</f>
        <v>663802</v>
      </c>
      <c r="E76" s="13">
        <f>ROUND(+'Aggregate Screens'!AN71,0)</f>
        <v>1459</v>
      </c>
      <c r="F76" s="11">
        <f t="shared" si="3"/>
        <v>454.97</v>
      </c>
      <c r="G76" s="10">
        <f>ROUND(+'Aggregate Screens'!V176,0)</f>
        <v>676817</v>
      </c>
      <c r="H76" s="13">
        <f>ROUND(+'Aggregate Screens'!AN176,0)</f>
        <v>1701</v>
      </c>
      <c r="I76" s="11">
        <f t="shared" si="4"/>
        <v>397.89</v>
      </c>
      <c r="K76" s="12">
        <f t="shared" si="5"/>
        <v>-0.1254588214607557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Screens'!V72,0)</f>
        <v>399723</v>
      </c>
      <c r="E77" s="13">
        <f>ROUND(+'Aggregate Screens'!AN72,0)</f>
        <v>560</v>
      </c>
      <c r="F77" s="11">
        <f t="shared" si="3"/>
        <v>713.79</v>
      </c>
      <c r="G77" s="10">
        <f>ROUND(+'Aggregate Screens'!V177,0)</f>
        <v>452252</v>
      </c>
      <c r="H77" s="13">
        <f>ROUND(+'Aggregate Screens'!AN177,0)</f>
        <v>595</v>
      </c>
      <c r="I77" s="11">
        <f t="shared" si="4"/>
        <v>760.09</v>
      </c>
      <c r="K77" s="12">
        <f t="shared" si="5"/>
        <v>0.06486501632132713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Screens'!V73,0)</f>
        <v>6786743</v>
      </c>
      <c r="E78" s="13">
        <f>ROUND(+'Aggregate Screens'!AN73,0)</f>
        <v>18831</v>
      </c>
      <c r="F78" s="11">
        <f t="shared" si="3"/>
        <v>360.4</v>
      </c>
      <c r="G78" s="10">
        <f>ROUND(+'Aggregate Screens'!V178,0)</f>
        <v>7118406</v>
      </c>
      <c r="H78" s="13">
        <f>ROUND(+'Aggregate Screens'!AN178,0)</f>
        <v>17915</v>
      </c>
      <c r="I78" s="11">
        <f t="shared" si="4"/>
        <v>397.34</v>
      </c>
      <c r="K78" s="12">
        <f t="shared" si="5"/>
        <v>0.10249722530521632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Screens'!V74,0)</f>
        <v>450991</v>
      </c>
      <c r="E79" s="13">
        <f>ROUND(+'Aggregate Screens'!AN74,0)</f>
        <v>1590</v>
      </c>
      <c r="F79" s="11">
        <f t="shared" si="3"/>
        <v>283.64</v>
      </c>
      <c r="G79" s="10">
        <f>ROUND(+'Aggregate Screens'!V179,0)</f>
        <v>0</v>
      </c>
      <c r="H79" s="13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Screens'!V75,0)</f>
        <v>28849120</v>
      </c>
      <c r="E80" s="13">
        <f>ROUND(+'Aggregate Screens'!AN75,0)</f>
        <v>44834</v>
      </c>
      <c r="F80" s="11">
        <f t="shared" si="3"/>
        <v>643.47</v>
      </c>
      <c r="G80" s="10">
        <f>ROUND(+'Aggregate Screens'!V180,0)</f>
        <v>31873769</v>
      </c>
      <c r="H80" s="13">
        <f>ROUND(+'Aggregate Screens'!AN180,0)</f>
        <v>49418</v>
      </c>
      <c r="I80" s="11">
        <f t="shared" si="4"/>
        <v>644.98</v>
      </c>
      <c r="K80" s="12">
        <f t="shared" si="5"/>
        <v>0.0023466517475561055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Screens'!V76,0)</f>
        <v>3097110</v>
      </c>
      <c r="E81" s="13">
        <f>ROUND(+'Aggregate Screens'!AN76,0)</f>
        <v>3616</v>
      </c>
      <c r="F81" s="11">
        <f t="shared" si="3"/>
        <v>856.5</v>
      </c>
      <c r="G81" s="10">
        <f>ROUND(+'Aggregate Screens'!V181,0)</f>
        <v>3065628</v>
      </c>
      <c r="H81" s="13">
        <f>ROUND(+'Aggregate Screens'!AN181,0)</f>
        <v>3480</v>
      </c>
      <c r="I81" s="11">
        <f t="shared" si="4"/>
        <v>880.93</v>
      </c>
      <c r="K81" s="12">
        <f t="shared" si="5"/>
        <v>0.02852305896088736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Screens'!V77,0)</f>
        <v>1148793</v>
      </c>
      <c r="E82" s="13">
        <f>ROUND(+'Aggregate Screens'!AN77,0)</f>
        <v>1442</v>
      </c>
      <c r="F82" s="11">
        <f t="shared" si="3"/>
        <v>796.67</v>
      </c>
      <c r="G82" s="10">
        <f>ROUND(+'Aggregate Screens'!V182,0)</f>
        <v>1072061</v>
      </c>
      <c r="H82" s="13">
        <f>ROUND(+'Aggregate Screens'!AN182,0)</f>
        <v>1566</v>
      </c>
      <c r="I82" s="11">
        <f t="shared" si="4"/>
        <v>684.59</v>
      </c>
      <c r="K82" s="12">
        <f t="shared" si="5"/>
        <v>-0.14068560382592532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Screens'!V78,0)</f>
        <v>8329073</v>
      </c>
      <c r="E83" s="13">
        <f>ROUND(+'Aggregate Screens'!AN78,0)</f>
        <v>9049</v>
      </c>
      <c r="F83" s="11">
        <f t="shared" si="3"/>
        <v>920.44</v>
      </c>
      <c r="G83" s="10">
        <f>ROUND(+'Aggregate Screens'!V183,0)</f>
        <v>9419947</v>
      </c>
      <c r="H83" s="13">
        <f>ROUND(+'Aggregate Screens'!AN183,0)</f>
        <v>8663</v>
      </c>
      <c r="I83" s="11">
        <f t="shared" si="4"/>
        <v>1087.38</v>
      </c>
      <c r="K83" s="12">
        <f t="shared" si="5"/>
        <v>0.18136977967059242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Screens'!V79,0)</f>
        <v>41097302</v>
      </c>
      <c r="E84" s="13">
        <f>ROUND(+'Aggregate Screens'!AN79,0)</f>
        <v>44461</v>
      </c>
      <c r="F84" s="11">
        <f t="shared" si="3"/>
        <v>924.34</v>
      </c>
      <c r="G84" s="10">
        <f>ROUND(+'Aggregate Screens'!V184,0)</f>
        <v>44777935</v>
      </c>
      <c r="H84" s="13">
        <f>ROUND(+'Aggregate Screens'!AN184,0)</f>
        <v>43169</v>
      </c>
      <c r="I84" s="11">
        <f t="shared" si="4"/>
        <v>1037.27</v>
      </c>
      <c r="K84" s="12">
        <f t="shared" si="5"/>
        <v>0.1221736590432092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Screens'!V80,0)</f>
        <v>273329</v>
      </c>
      <c r="E85" s="13">
        <f>ROUND(+'Aggregate Screens'!AN80,0)</f>
        <v>77</v>
      </c>
      <c r="F85" s="11">
        <f t="shared" si="3"/>
        <v>3549.73</v>
      </c>
      <c r="G85" s="10">
        <f>ROUND(+'Aggregate Screens'!V185,0)</f>
        <v>0</v>
      </c>
      <c r="H85" s="13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Screens'!V81,0)</f>
        <v>2148439</v>
      </c>
      <c r="E86" s="13">
        <f>ROUND(+'Aggregate Screens'!AN81,0)</f>
        <v>6682</v>
      </c>
      <c r="F86" s="11">
        <f t="shared" si="3"/>
        <v>321.53</v>
      </c>
      <c r="G86" s="10">
        <f>ROUND(+'Aggregate Screens'!V186,0)</f>
        <v>2128497</v>
      </c>
      <c r="H86" s="13">
        <f>ROUND(+'Aggregate Screens'!AN186,0)</f>
        <v>9834</v>
      </c>
      <c r="I86" s="11">
        <f t="shared" si="4"/>
        <v>216.44</v>
      </c>
      <c r="K86" s="12">
        <f t="shared" si="5"/>
        <v>-0.3268435293751749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Screens'!V82,0)</f>
        <v>4659652</v>
      </c>
      <c r="E87" s="13">
        <f>ROUND(+'Aggregate Screens'!AN82,0)</f>
        <v>13816</v>
      </c>
      <c r="F87" s="11">
        <f t="shared" si="3"/>
        <v>337.26</v>
      </c>
      <c r="G87" s="10">
        <f>ROUND(+'Aggregate Screens'!V187,0)</f>
        <v>4731422</v>
      </c>
      <c r="H87" s="13">
        <f>ROUND(+'Aggregate Screens'!AN187,0)</f>
        <v>12971</v>
      </c>
      <c r="I87" s="11">
        <f t="shared" si="4"/>
        <v>364.77</v>
      </c>
      <c r="K87" s="12">
        <f t="shared" si="5"/>
        <v>0.08156911581569104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Screens'!V83,0)</f>
        <v>234169</v>
      </c>
      <c r="E88" s="13">
        <f>ROUND(+'Aggregate Screens'!AN83,0)</f>
        <v>1135</v>
      </c>
      <c r="F88" s="11">
        <f t="shared" si="3"/>
        <v>206.32</v>
      </c>
      <c r="G88" s="10">
        <f>ROUND(+'Aggregate Screens'!V188,0)</f>
        <v>250732</v>
      </c>
      <c r="H88" s="13">
        <f>ROUND(+'Aggregate Screens'!AN188,0)</f>
        <v>669</v>
      </c>
      <c r="I88" s="11">
        <f t="shared" si="4"/>
        <v>374.79</v>
      </c>
      <c r="K88" s="12">
        <f t="shared" si="5"/>
        <v>0.8165471112834433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Screens'!V84,0)</f>
        <v>4948076</v>
      </c>
      <c r="E89" s="13">
        <f>ROUND(+'Aggregate Screens'!AN84,0)</f>
        <v>11160</v>
      </c>
      <c r="F89" s="11">
        <f t="shared" si="3"/>
        <v>443.38</v>
      </c>
      <c r="G89" s="10">
        <f>ROUND(+'Aggregate Screens'!V189,0)</f>
        <v>4671643</v>
      </c>
      <c r="H89" s="13">
        <f>ROUND(+'Aggregate Screens'!AN189,0)</f>
        <v>10112</v>
      </c>
      <c r="I89" s="11">
        <f t="shared" si="4"/>
        <v>461.99</v>
      </c>
      <c r="K89" s="12">
        <f t="shared" si="5"/>
        <v>0.04197302539582304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Screens'!V85,0)</f>
        <v>1096890</v>
      </c>
      <c r="E90" s="13">
        <f>ROUND(+'Aggregate Screens'!AN85,0)</f>
        <v>3267</v>
      </c>
      <c r="F90" s="11">
        <f t="shared" si="3"/>
        <v>335.75</v>
      </c>
      <c r="G90" s="10">
        <f>ROUND(+'Aggregate Screens'!V190,0)</f>
        <v>1688273</v>
      </c>
      <c r="H90" s="13">
        <f>ROUND(+'Aggregate Screens'!AN190,0)</f>
        <v>3245</v>
      </c>
      <c r="I90" s="11">
        <f t="shared" si="4"/>
        <v>520.27</v>
      </c>
      <c r="K90" s="12">
        <f t="shared" si="5"/>
        <v>0.5495755770662696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Screens'!V86,0)</f>
        <v>702145</v>
      </c>
      <c r="E91" s="13">
        <f>ROUND(+'Aggregate Screens'!AN86,0)</f>
        <v>1530</v>
      </c>
      <c r="F91" s="11">
        <f t="shared" si="3"/>
        <v>458.92</v>
      </c>
      <c r="G91" s="10">
        <f>ROUND(+'Aggregate Screens'!V191,0)</f>
        <v>685262</v>
      </c>
      <c r="H91" s="13">
        <f>ROUND(+'Aggregate Screens'!AN191,0)</f>
        <v>1130</v>
      </c>
      <c r="I91" s="11">
        <f t="shared" si="4"/>
        <v>606.43</v>
      </c>
      <c r="K91" s="12">
        <f t="shared" si="5"/>
        <v>0.3214285714285712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Screens'!V87,0)</f>
        <v>612272</v>
      </c>
      <c r="E92" s="13">
        <f>ROUND(+'Aggregate Screens'!AN87,0)</f>
        <v>1252</v>
      </c>
      <c r="F92" s="11">
        <f t="shared" si="3"/>
        <v>489.04</v>
      </c>
      <c r="G92" s="10">
        <f>ROUND(+'Aggregate Screens'!V192,0)</f>
        <v>335349</v>
      </c>
      <c r="H92" s="13">
        <f>ROUND(+'Aggregate Screens'!AN192,0)</f>
        <v>505</v>
      </c>
      <c r="I92" s="11">
        <f t="shared" si="4"/>
        <v>664.06</v>
      </c>
      <c r="K92" s="12">
        <f t="shared" si="5"/>
        <v>0.35788483559627005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Screens'!V88,0)</f>
        <v>3281823</v>
      </c>
      <c r="E93" s="13">
        <f>ROUND(+'Aggregate Screens'!AN88,0)</f>
        <v>7450</v>
      </c>
      <c r="F93" s="11">
        <f t="shared" si="3"/>
        <v>440.51</v>
      </c>
      <c r="G93" s="10">
        <f>ROUND(+'Aggregate Screens'!V193,0)</f>
        <v>4231288</v>
      </c>
      <c r="H93" s="13">
        <f>ROUND(+'Aggregate Screens'!AN193,0)</f>
        <v>8572</v>
      </c>
      <c r="I93" s="11">
        <f t="shared" si="4"/>
        <v>493.62</v>
      </c>
      <c r="K93" s="12">
        <f t="shared" si="5"/>
        <v>0.12056479989103552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Screens'!V89,0)</f>
        <v>1181094</v>
      </c>
      <c r="E94" s="13">
        <f>ROUND(+'Aggregate Screens'!AN89,0)</f>
        <v>3954</v>
      </c>
      <c r="F94" s="11">
        <f t="shared" si="3"/>
        <v>298.71</v>
      </c>
      <c r="G94" s="10">
        <f>ROUND(+'Aggregate Screens'!V194,0)</f>
        <v>1150205</v>
      </c>
      <c r="H94" s="13">
        <f>ROUND(+'Aggregate Screens'!AN194,0)</f>
        <v>4341</v>
      </c>
      <c r="I94" s="11">
        <f t="shared" si="4"/>
        <v>264.96</v>
      </c>
      <c r="K94" s="12">
        <f t="shared" si="5"/>
        <v>-0.11298583910816506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Screens'!V90,0)</f>
        <v>1229949</v>
      </c>
      <c r="E95" s="13">
        <f>ROUND(+'Aggregate Screens'!AN90,0)</f>
        <v>3331</v>
      </c>
      <c r="F95" s="11">
        <f t="shared" si="3"/>
        <v>369.24</v>
      </c>
      <c r="G95" s="10">
        <f>ROUND(+'Aggregate Screens'!V195,0)</f>
        <v>1299930</v>
      </c>
      <c r="H95" s="13">
        <f>ROUND(+'Aggregate Screens'!AN195,0)</f>
        <v>3487</v>
      </c>
      <c r="I95" s="11">
        <f t="shared" si="4"/>
        <v>372.79</v>
      </c>
      <c r="K95" s="12">
        <f t="shared" si="5"/>
        <v>0.00961434297475905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Screens'!V91,0)</f>
        <v>5517250</v>
      </c>
      <c r="E96" s="13">
        <f>ROUND(+'Aggregate Screens'!AN91,0)</f>
        <v>15555</v>
      </c>
      <c r="F96" s="11">
        <f t="shared" si="3"/>
        <v>354.69</v>
      </c>
      <c r="G96" s="10">
        <f>ROUND(+'Aggregate Screens'!V196,0)</f>
        <v>7175044</v>
      </c>
      <c r="H96" s="13">
        <f>ROUND(+'Aggregate Screens'!AN196,0)</f>
        <v>16257</v>
      </c>
      <c r="I96" s="11">
        <f t="shared" si="4"/>
        <v>441.35</v>
      </c>
      <c r="K96" s="12">
        <f t="shared" si="5"/>
        <v>0.24432603118215912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Screens'!V92,0)</f>
        <v>479029</v>
      </c>
      <c r="E97" s="13">
        <f>ROUND(+'Aggregate Screens'!AN92,0)</f>
        <v>776</v>
      </c>
      <c r="F97" s="11">
        <f t="shared" si="3"/>
        <v>617.31</v>
      </c>
      <c r="G97" s="10">
        <f>ROUND(+'Aggregate Screens'!V197,0)</f>
        <v>454118</v>
      </c>
      <c r="H97" s="13">
        <f>ROUND(+'Aggregate Screens'!AN197,0)</f>
        <v>897</v>
      </c>
      <c r="I97" s="11">
        <f t="shared" si="4"/>
        <v>506.26</v>
      </c>
      <c r="K97" s="12">
        <f t="shared" si="5"/>
        <v>-0.17989340849816127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Screens'!V93,0)</f>
        <v>7933992</v>
      </c>
      <c r="E98" s="13">
        <f>ROUND(+'Aggregate Screens'!AN93,0)</f>
        <v>12695</v>
      </c>
      <c r="F98" s="11">
        <f t="shared" si="3"/>
        <v>624.97</v>
      </c>
      <c r="G98" s="10">
        <f>ROUND(+'Aggregate Screens'!V198,0)</f>
        <v>9101429</v>
      </c>
      <c r="H98" s="13">
        <f>ROUND(+'Aggregate Screens'!AN198,0)</f>
        <v>12672</v>
      </c>
      <c r="I98" s="11">
        <f t="shared" si="4"/>
        <v>718.23</v>
      </c>
      <c r="K98" s="12">
        <f t="shared" si="5"/>
        <v>0.14922316271181013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Screens'!V94,0)</f>
        <v>1160483</v>
      </c>
      <c r="E99" s="13">
        <f>ROUND(+'Aggregate Screens'!AN94,0)</f>
        <v>7232</v>
      </c>
      <c r="F99" s="11">
        <f t="shared" si="3"/>
        <v>160.47</v>
      </c>
      <c r="G99" s="10">
        <f>ROUND(+'Aggregate Screens'!V199,0)</f>
        <v>1751973</v>
      </c>
      <c r="H99" s="13">
        <f>ROUND(+'Aggregate Screens'!AN199,0)</f>
        <v>9260</v>
      </c>
      <c r="I99" s="11">
        <f t="shared" si="4"/>
        <v>189.2</v>
      </c>
      <c r="K99" s="12">
        <f t="shared" si="5"/>
        <v>0.17903658004611445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Screens'!V95,0)</f>
        <v>2852457</v>
      </c>
      <c r="E100" s="13">
        <f>ROUND(+'Aggregate Screens'!AN95,0)</f>
        <v>4763</v>
      </c>
      <c r="F100" s="11">
        <f t="shared" si="3"/>
        <v>598.88</v>
      </c>
      <c r="G100" s="10">
        <f>ROUND(+'Aggregate Screens'!V200,0)</f>
        <v>3003891</v>
      </c>
      <c r="H100" s="13">
        <f>ROUND(+'Aggregate Screens'!AN200,0)</f>
        <v>5095</v>
      </c>
      <c r="I100" s="11">
        <f t="shared" si="4"/>
        <v>589.58</v>
      </c>
      <c r="K100" s="12">
        <f t="shared" si="5"/>
        <v>-0.015528987443227282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Screens'!V96,0)</f>
        <v>9999204</v>
      </c>
      <c r="E101" s="13">
        <f>ROUND(+'Aggregate Screens'!AN96,0)</f>
        <v>16033</v>
      </c>
      <c r="F101" s="11">
        <f t="shared" si="3"/>
        <v>623.66</v>
      </c>
      <c r="G101" s="10">
        <f>ROUND(+'Aggregate Screens'!V201,0)</f>
        <v>10217105</v>
      </c>
      <c r="H101" s="13">
        <f>ROUND(+'Aggregate Screens'!AN201,0)</f>
        <v>15909</v>
      </c>
      <c r="I101" s="11">
        <f t="shared" si="4"/>
        <v>642.22</v>
      </c>
      <c r="K101" s="12">
        <f t="shared" si="5"/>
        <v>0.02975980502196718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Screens'!V97,0)</f>
        <v>18490607</v>
      </c>
      <c r="E102" s="13">
        <f>ROUND(+'Aggregate Screens'!AN97,0)</f>
        <v>13830</v>
      </c>
      <c r="F102" s="11">
        <f t="shared" si="3"/>
        <v>1336.99</v>
      </c>
      <c r="G102" s="10">
        <f>ROUND(+'Aggregate Screens'!V202,0)</f>
        <v>18313119</v>
      </c>
      <c r="H102" s="13">
        <f>ROUND(+'Aggregate Screens'!AN202,0)</f>
        <v>15387</v>
      </c>
      <c r="I102" s="11">
        <f t="shared" si="4"/>
        <v>1190.17</v>
      </c>
      <c r="K102" s="12">
        <f t="shared" si="5"/>
        <v>-0.10981383555598767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Screens'!V98,0)</f>
        <v>0</v>
      </c>
      <c r="E103" s="13">
        <f>ROUND(+'Aggregate Screens'!AN98,0)</f>
        <v>0</v>
      </c>
      <c r="F103" s="11">
        <f t="shared" si="3"/>
      </c>
      <c r="G103" s="10">
        <f>ROUND(+'Aggregate Screens'!V203,0)</f>
        <v>3397818</v>
      </c>
      <c r="H103" s="13">
        <f>ROUND(+'Aggregate Screens'!AN203,0)</f>
        <v>1638</v>
      </c>
      <c r="I103" s="11">
        <f t="shared" si="4"/>
        <v>2074.37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Screens'!V99,0)</f>
        <v>273123</v>
      </c>
      <c r="E104" s="13">
        <f>ROUND(+'Aggregate Screens'!AN99,0)</f>
        <v>2105</v>
      </c>
      <c r="F104" s="11">
        <f t="shared" si="3"/>
        <v>129.75</v>
      </c>
      <c r="G104" s="10">
        <f>ROUND(+'Aggregate Screens'!V204,0)</f>
        <v>325667</v>
      </c>
      <c r="H104" s="13">
        <f>ROUND(+'Aggregate Screens'!AN204,0)</f>
        <v>2056</v>
      </c>
      <c r="I104" s="11">
        <f t="shared" si="4"/>
        <v>158.4</v>
      </c>
      <c r="K104" s="12">
        <f t="shared" si="5"/>
        <v>0.22080924855491335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Screens'!V100,0)</f>
        <v>333469</v>
      </c>
      <c r="E105" s="13">
        <f>ROUND(+'Aggregate Screens'!AN100,0)</f>
        <v>981</v>
      </c>
      <c r="F105" s="11">
        <f t="shared" si="3"/>
        <v>339.93</v>
      </c>
      <c r="G105" s="10">
        <f>ROUND(+'Aggregate Screens'!V205,0)</f>
        <v>344478</v>
      </c>
      <c r="H105" s="13">
        <f>ROUND(+'Aggregate Screens'!AN205,0)</f>
        <v>926</v>
      </c>
      <c r="I105" s="11">
        <f t="shared" si="4"/>
        <v>372.01</v>
      </c>
      <c r="K105" s="12">
        <f t="shared" si="5"/>
        <v>0.09437237078221972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Screens'!V101,0)</f>
        <v>210228</v>
      </c>
      <c r="E106" s="13">
        <f>ROUND(+'Aggregate Screens'!AN101,0)</f>
        <v>567</v>
      </c>
      <c r="F106" s="11">
        <f t="shared" si="3"/>
        <v>370.77</v>
      </c>
      <c r="G106" s="10">
        <f>ROUND(+'Aggregate Screens'!V206,0)</f>
        <v>264952</v>
      </c>
      <c r="H106" s="13">
        <f>ROUND(+'Aggregate Screens'!AN206,0)</f>
        <v>547</v>
      </c>
      <c r="I106" s="11">
        <f t="shared" si="4"/>
        <v>484.37</v>
      </c>
      <c r="K106" s="12">
        <f t="shared" si="5"/>
        <v>0.3063894058311083</v>
      </c>
    </row>
    <row r="107" spans="4:11" ht="12">
      <c r="D107" s="10"/>
      <c r="E107" s="13"/>
      <c r="F107" s="11"/>
      <c r="G107" s="10"/>
      <c r="H107" s="13"/>
      <c r="I107" s="11"/>
      <c r="K107" s="12"/>
    </row>
    <row r="108" spans="4:11" ht="12">
      <c r="D108" s="10"/>
      <c r="E108" s="13"/>
      <c r="F108" s="11"/>
      <c r="G108" s="10"/>
      <c r="H108" s="13"/>
      <c r="I108" s="11"/>
      <c r="K108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75" zoomScaleNormal="75" zoomScalePageLayoutView="0" workbookViewId="0" topLeftCell="A65">
      <selection activeCell="J106" sqref="J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25390625" style="0" bestFit="1" customWidth="1"/>
    <col min="5" max="5" width="7.875" style="0" bestFit="1" customWidth="1"/>
    <col min="6" max="6" width="8.875" style="0" bestFit="1" customWidth="1"/>
    <col min="7" max="7" width="11.253906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9.125" style="0" bestFit="1" customWidth="1"/>
  </cols>
  <sheetData>
    <row r="1" spans="1:9" ht="12">
      <c r="A1" s="9" t="s">
        <v>44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28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67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45</v>
      </c>
      <c r="F8" s="14" t="s">
        <v>182</v>
      </c>
      <c r="G8" s="2" t="s">
        <v>45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Screens'!W5,0)</f>
        <v>15578491</v>
      </c>
      <c r="E10" s="13">
        <f>ROUND(+'Aggregate Screens'!AN5,0)</f>
        <v>64206</v>
      </c>
      <c r="F10" s="11">
        <f>IF(D10=0,"",IF(E10=0,"",ROUND(D10/E10,2)))</f>
        <v>242.63</v>
      </c>
      <c r="G10" s="10">
        <f>ROUND(+'Aggregate Screens'!W110,0)</f>
        <v>17517531</v>
      </c>
      <c r="H10" s="13">
        <f>ROUND(+'Aggregate Screens'!AN110,0)</f>
        <v>65434</v>
      </c>
      <c r="I10" s="11">
        <f>IF(G10=0,"",IF(H10=0,"",ROUND(G10/H10,2)))</f>
        <v>267.71</v>
      </c>
      <c r="K10" s="12">
        <f>IF(D10=0,"",IF(E10=0,"",IF(G10=0,"",IF(H10=0,"",+I10/F10-1))))</f>
        <v>0.10336726703210641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Screens'!W6,0)</f>
        <v>8805139</v>
      </c>
      <c r="E11" s="13">
        <f>ROUND(+'Aggregate Screens'!AN6,0)</f>
        <v>25431</v>
      </c>
      <c r="F11" s="11">
        <f aca="true" t="shared" si="0" ref="F11:F74">IF(D11=0,"",IF(E11=0,"",ROUND(D11/E11,2)))</f>
        <v>346.24</v>
      </c>
      <c r="G11" s="10">
        <f>ROUND(+'Aggregate Screens'!W111,0)</f>
        <v>10176232</v>
      </c>
      <c r="H11" s="13">
        <f>ROUND(+'Aggregate Screens'!AN111,0)</f>
        <v>27098</v>
      </c>
      <c r="I11" s="11">
        <f aca="true" t="shared" si="1" ref="I11:I74">IF(G11=0,"",IF(H11=0,"",ROUND(G11/H11,2)))</f>
        <v>375.53</v>
      </c>
      <c r="K11" s="12">
        <f aca="true" t="shared" si="2" ref="K11:K74">IF(D11=0,"",IF(E11=0,"",IF(G11=0,"",IF(H11=0,"",+I11/F11-1))))</f>
        <v>0.08459450092421439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Screens'!W7,0)</f>
        <v>263869</v>
      </c>
      <c r="E12" s="13">
        <f>ROUND(+'Aggregate Screens'!AN7,0)</f>
        <v>1629</v>
      </c>
      <c r="F12" s="11">
        <f t="shared" si="0"/>
        <v>161.98</v>
      </c>
      <c r="G12" s="10">
        <f>ROUND(+'Aggregate Screens'!W112,0)</f>
        <v>298584</v>
      </c>
      <c r="H12" s="13">
        <f>ROUND(+'Aggregate Screens'!AN112,0)</f>
        <v>1645</v>
      </c>
      <c r="I12" s="11">
        <f t="shared" si="1"/>
        <v>181.51</v>
      </c>
      <c r="K12" s="12">
        <f t="shared" si="2"/>
        <v>0.12057044079516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Screens'!W8,0)</f>
        <v>11890286</v>
      </c>
      <c r="E13" s="13">
        <f>ROUND(+'Aggregate Screens'!AN8,0)</f>
        <v>76904</v>
      </c>
      <c r="F13" s="11">
        <f t="shared" si="0"/>
        <v>154.61</v>
      </c>
      <c r="G13" s="10">
        <f>ROUND(+'Aggregate Screens'!W113,0)</f>
        <v>13460712</v>
      </c>
      <c r="H13" s="13">
        <f>ROUND(+'Aggregate Screens'!AN113,0)</f>
        <v>79237</v>
      </c>
      <c r="I13" s="11">
        <f t="shared" si="1"/>
        <v>169.88</v>
      </c>
      <c r="K13" s="12">
        <f t="shared" si="2"/>
        <v>0.09876463359420473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Screens'!W9,0)</f>
        <v>7708000</v>
      </c>
      <c r="E14" s="13">
        <f>ROUND(+'Aggregate Screens'!AN9,0)</f>
        <v>26512</v>
      </c>
      <c r="F14" s="11">
        <f t="shared" si="0"/>
        <v>290.74</v>
      </c>
      <c r="G14" s="10">
        <f>ROUND(+'Aggregate Screens'!W114,0)</f>
        <v>9095000</v>
      </c>
      <c r="H14" s="13">
        <f>ROUND(+'Aggregate Screens'!AN114,0)</f>
        <v>28361</v>
      </c>
      <c r="I14" s="11">
        <f t="shared" si="1"/>
        <v>320.69</v>
      </c>
      <c r="K14" s="12">
        <f t="shared" si="2"/>
        <v>0.10301300130700963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Screens'!W10,0)</f>
        <v>20889</v>
      </c>
      <c r="E15" s="13">
        <f>ROUND(+'Aggregate Screens'!AN10,0)</f>
        <v>1208</v>
      </c>
      <c r="F15" s="11">
        <f t="shared" si="0"/>
        <v>17.29</v>
      </c>
      <c r="G15" s="10">
        <f>ROUND(+'Aggregate Screens'!W115,0)</f>
        <v>73999</v>
      </c>
      <c r="H15" s="13">
        <f>ROUND(+'Aggregate Screens'!AN115,0)</f>
        <v>1122</v>
      </c>
      <c r="I15" s="11">
        <f t="shared" si="1"/>
        <v>65.95</v>
      </c>
      <c r="K15" s="12">
        <f t="shared" si="2"/>
        <v>2.8143435511856567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Screens'!W11,0)</f>
        <v>25279</v>
      </c>
      <c r="E16" s="13">
        <f>ROUND(+'Aggregate Screens'!AN11,0)</f>
        <v>2926</v>
      </c>
      <c r="F16" s="11">
        <f t="shared" si="0"/>
        <v>8.64</v>
      </c>
      <c r="G16" s="10">
        <f>ROUND(+'Aggregate Screens'!W116,0)</f>
        <v>19809</v>
      </c>
      <c r="H16" s="13">
        <f>ROUND(+'Aggregate Screens'!AN116,0)</f>
        <v>2664</v>
      </c>
      <c r="I16" s="11">
        <f t="shared" si="1"/>
        <v>7.44</v>
      </c>
      <c r="K16" s="12">
        <f t="shared" si="2"/>
        <v>-0.13888888888888895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Screens'!W12,0)</f>
        <v>1615727</v>
      </c>
      <c r="E17" s="13">
        <f>ROUND(+'Aggregate Screens'!AN12,0)</f>
        <v>4975</v>
      </c>
      <c r="F17" s="11">
        <f t="shared" si="0"/>
        <v>324.77</v>
      </c>
      <c r="G17" s="10">
        <f>ROUND(+'Aggregate Screens'!W117,0)</f>
        <v>1849004</v>
      </c>
      <c r="H17" s="13">
        <f>ROUND(+'Aggregate Screens'!AN117,0)</f>
        <v>4807</v>
      </c>
      <c r="I17" s="11">
        <f t="shared" si="1"/>
        <v>384.65</v>
      </c>
      <c r="K17" s="12">
        <f t="shared" si="2"/>
        <v>0.18437663577300856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Screens'!W13,0)</f>
        <v>80147</v>
      </c>
      <c r="E18" s="13">
        <f>ROUND(+'Aggregate Screens'!AN13,0)</f>
        <v>1506</v>
      </c>
      <c r="F18" s="11">
        <f t="shared" si="0"/>
        <v>53.22</v>
      </c>
      <c r="G18" s="10">
        <f>ROUND(+'Aggregate Screens'!W118,0)</f>
        <v>84722</v>
      </c>
      <c r="H18" s="13">
        <f>ROUND(+'Aggregate Screens'!AN118,0)</f>
        <v>1454</v>
      </c>
      <c r="I18" s="11">
        <f t="shared" si="1"/>
        <v>58.27</v>
      </c>
      <c r="K18" s="12">
        <f t="shared" si="2"/>
        <v>0.09488913942127031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Screens'!W14,0)</f>
        <v>790842</v>
      </c>
      <c r="E19" s="13">
        <f>ROUND(+'Aggregate Screens'!AN14,0)</f>
        <v>23290</v>
      </c>
      <c r="F19" s="11">
        <f t="shared" si="0"/>
        <v>33.96</v>
      </c>
      <c r="G19" s="10">
        <f>ROUND(+'Aggregate Screens'!W119,0)</f>
        <v>878319</v>
      </c>
      <c r="H19" s="13">
        <f>ROUND(+'Aggregate Screens'!AN119,0)</f>
        <v>24570</v>
      </c>
      <c r="I19" s="11">
        <f t="shared" si="1"/>
        <v>35.75</v>
      </c>
      <c r="K19" s="12">
        <f t="shared" si="2"/>
        <v>0.05270906949352172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Screens'!W15,0)</f>
        <v>9654000</v>
      </c>
      <c r="E20" s="13">
        <f>ROUND(+'Aggregate Screens'!AN15,0)</f>
        <v>43532</v>
      </c>
      <c r="F20" s="11">
        <f t="shared" si="0"/>
        <v>221.77</v>
      </c>
      <c r="G20" s="10">
        <f>ROUND(+'Aggregate Screens'!W120,0)</f>
        <v>10949000</v>
      </c>
      <c r="H20" s="13">
        <f>ROUND(+'Aggregate Screens'!AN120,0)</f>
        <v>43020</v>
      </c>
      <c r="I20" s="11">
        <f t="shared" si="1"/>
        <v>254.51</v>
      </c>
      <c r="K20" s="12">
        <f t="shared" si="2"/>
        <v>0.1476304279208187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Screens'!W16,0)</f>
        <v>5888982</v>
      </c>
      <c r="E21" s="13">
        <f>ROUND(+'Aggregate Screens'!AN16,0)</f>
        <v>46717</v>
      </c>
      <c r="F21" s="11">
        <f t="shared" si="0"/>
        <v>126.06</v>
      </c>
      <c r="G21" s="10">
        <f>ROUND(+'Aggregate Screens'!W121,0)</f>
        <v>6137114</v>
      </c>
      <c r="H21" s="13">
        <f>ROUND(+'Aggregate Screens'!AN121,0)</f>
        <v>43072</v>
      </c>
      <c r="I21" s="11">
        <f t="shared" si="1"/>
        <v>142.49</v>
      </c>
      <c r="K21" s="12">
        <f t="shared" si="2"/>
        <v>0.13033476122481358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Screens'!W17,0)</f>
        <v>93800</v>
      </c>
      <c r="E22" s="13">
        <f>ROUND(+'Aggregate Screens'!AN17,0)</f>
        <v>3584</v>
      </c>
      <c r="F22" s="11">
        <f t="shared" si="0"/>
        <v>26.17</v>
      </c>
      <c r="G22" s="10">
        <f>ROUND(+'Aggregate Screens'!W122,0)</f>
        <v>190504</v>
      </c>
      <c r="H22" s="13">
        <f>ROUND(+'Aggregate Screens'!AN122,0)</f>
        <v>3826</v>
      </c>
      <c r="I22" s="11">
        <f t="shared" si="1"/>
        <v>49.79</v>
      </c>
      <c r="K22" s="12">
        <f t="shared" si="2"/>
        <v>0.9025601834161252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Screens'!W18,0)</f>
        <v>1732185</v>
      </c>
      <c r="E23" s="13">
        <f>ROUND(+'Aggregate Screens'!AN18,0)</f>
        <v>18891</v>
      </c>
      <c r="F23" s="11">
        <f t="shared" si="0"/>
        <v>91.69</v>
      </c>
      <c r="G23" s="10">
        <f>ROUND(+'Aggregate Screens'!W123,0)</f>
        <v>1423694</v>
      </c>
      <c r="H23" s="13">
        <f>ROUND(+'Aggregate Screens'!AN123,0)</f>
        <v>24058</v>
      </c>
      <c r="I23" s="11">
        <f t="shared" si="1"/>
        <v>59.18</v>
      </c>
      <c r="K23" s="12">
        <f t="shared" si="2"/>
        <v>-0.35456429272548806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Screens'!W19,0)</f>
        <v>277515</v>
      </c>
      <c r="E24" s="13">
        <f>ROUND(+'Aggregate Screens'!AN19,0)</f>
        <v>13147</v>
      </c>
      <c r="F24" s="11">
        <f t="shared" si="0"/>
        <v>21.11</v>
      </c>
      <c r="G24" s="10">
        <f>ROUND(+'Aggregate Screens'!W124,0)</f>
        <v>423939</v>
      </c>
      <c r="H24" s="13">
        <f>ROUND(+'Aggregate Screens'!AN124,0)</f>
        <v>13521</v>
      </c>
      <c r="I24" s="11">
        <f t="shared" si="1"/>
        <v>31.35</v>
      </c>
      <c r="K24" s="12">
        <f t="shared" si="2"/>
        <v>0.48507816200852694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Screens'!W20,0)</f>
        <v>1778929</v>
      </c>
      <c r="E25" s="13">
        <f>ROUND(+'Aggregate Screens'!AN20,0)</f>
        <v>11240</v>
      </c>
      <c r="F25" s="11">
        <f t="shared" si="0"/>
        <v>158.27</v>
      </c>
      <c r="G25" s="10">
        <f>ROUND(+'Aggregate Screens'!W125,0)</f>
        <v>1465313</v>
      </c>
      <c r="H25" s="13">
        <f>ROUND(+'Aggregate Screens'!AN125,0)</f>
        <v>11618</v>
      </c>
      <c r="I25" s="11">
        <f t="shared" si="1"/>
        <v>126.12</v>
      </c>
      <c r="K25" s="12">
        <f t="shared" si="2"/>
        <v>-0.20313388513300057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Screens'!W21,0)</f>
        <v>639336</v>
      </c>
      <c r="E26" s="13">
        <f>ROUND(+'Aggregate Screens'!AN21,0)</f>
        <v>3984</v>
      </c>
      <c r="F26" s="11">
        <f t="shared" si="0"/>
        <v>160.48</v>
      </c>
      <c r="G26" s="10">
        <f>ROUND(+'Aggregate Screens'!W126,0)</f>
        <v>961020</v>
      </c>
      <c r="H26" s="13">
        <f>ROUND(+'Aggregate Screens'!AN126,0)</f>
        <v>4221</v>
      </c>
      <c r="I26" s="11">
        <f t="shared" si="1"/>
        <v>227.68</v>
      </c>
      <c r="K26" s="12">
        <f t="shared" si="2"/>
        <v>0.4187437686939184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Screens'!W22,0)</f>
        <v>299354</v>
      </c>
      <c r="E27" s="13">
        <f>ROUND(+'Aggregate Screens'!AN22,0)</f>
        <v>1214</v>
      </c>
      <c r="F27" s="11">
        <f t="shared" si="0"/>
        <v>246.58</v>
      </c>
      <c r="G27" s="10">
        <f>ROUND(+'Aggregate Screens'!W127,0)</f>
        <v>304005</v>
      </c>
      <c r="H27" s="13">
        <f>ROUND(+'Aggregate Screens'!AN127,0)</f>
        <v>1212</v>
      </c>
      <c r="I27" s="11">
        <f t="shared" si="1"/>
        <v>250.83</v>
      </c>
      <c r="K27" s="12">
        <f t="shared" si="2"/>
        <v>0.01723578554627303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Screens'!W23,0)</f>
        <v>360958</v>
      </c>
      <c r="E28" s="13">
        <f>ROUND(+'Aggregate Screens'!AN23,0)</f>
        <v>2419</v>
      </c>
      <c r="F28" s="11">
        <f t="shared" si="0"/>
        <v>149.22</v>
      </c>
      <c r="G28" s="10">
        <f>ROUND(+'Aggregate Screens'!W128,0)</f>
        <v>413751</v>
      </c>
      <c r="H28" s="13">
        <f>ROUND(+'Aggregate Screens'!AN128,0)</f>
        <v>1940</v>
      </c>
      <c r="I28" s="11">
        <f t="shared" si="1"/>
        <v>213.27</v>
      </c>
      <c r="K28" s="12">
        <f t="shared" si="2"/>
        <v>0.42923200643345405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Screens'!W24,0)</f>
        <v>500295</v>
      </c>
      <c r="E29" s="13">
        <f>ROUND(+'Aggregate Screens'!AN24,0)</f>
        <v>13790</v>
      </c>
      <c r="F29" s="11">
        <f t="shared" si="0"/>
        <v>36.28</v>
      </c>
      <c r="G29" s="10">
        <f>ROUND(+'Aggregate Screens'!W129,0)</f>
        <v>479108</v>
      </c>
      <c r="H29" s="13">
        <f>ROUND(+'Aggregate Screens'!AN129,0)</f>
        <v>13198</v>
      </c>
      <c r="I29" s="11">
        <f t="shared" si="1"/>
        <v>36.3</v>
      </c>
      <c r="K29" s="12">
        <f t="shared" si="2"/>
        <v>0.0005512679162071876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Screens'!W25,0)</f>
        <v>143178</v>
      </c>
      <c r="E30" s="13">
        <f>ROUND(+'Aggregate Screens'!AN25,0)</f>
        <v>2002</v>
      </c>
      <c r="F30" s="11">
        <f t="shared" si="0"/>
        <v>71.52</v>
      </c>
      <c r="G30" s="10">
        <f>ROUND(+'Aggregate Screens'!W130,0)</f>
        <v>143277</v>
      </c>
      <c r="H30" s="13">
        <f>ROUND(+'Aggregate Screens'!AN130,0)</f>
        <v>1817</v>
      </c>
      <c r="I30" s="11">
        <f t="shared" si="1"/>
        <v>78.85</v>
      </c>
      <c r="K30" s="12">
        <f t="shared" si="2"/>
        <v>0.10248881431767343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Screens'!W26,0)</f>
        <v>39473</v>
      </c>
      <c r="E31" s="13">
        <f>ROUND(+'Aggregate Screens'!AN26,0)</f>
        <v>1630</v>
      </c>
      <c r="F31" s="11">
        <f t="shared" si="0"/>
        <v>24.22</v>
      </c>
      <c r="G31" s="10">
        <f>ROUND(+'Aggregate Screens'!W131,0)</f>
        <v>29589</v>
      </c>
      <c r="H31" s="13">
        <f>ROUND(+'Aggregate Screens'!AN131,0)</f>
        <v>1521</v>
      </c>
      <c r="I31" s="11">
        <f t="shared" si="1"/>
        <v>19.45</v>
      </c>
      <c r="K31" s="12">
        <f t="shared" si="2"/>
        <v>-0.1969446738232865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Screens'!W27,0)</f>
        <v>1669832</v>
      </c>
      <c r="E32" s="13">
        <f>ROUND(+'Aggregate Screens'!AN27,0)</f>
        <v>31658</v>
      </c>
      <c r="F32" s="11">
        <f t="shared" si="0"/>
        <v>52.75</v>
      </c>
      <c r="G32" s="10">
        <f>ROUND(+'Aggregate Screens'!W132,0)</f>
        <v>1966745</v>
      </c>
      <c r="H32" s="13">
        <f>ROUND(+'Aggregate Screens'!AN132,0)</f>
        <v>33827</v>
      </c>
      <c r="I32" s="11">
        <f t="shared" si="1"/>
        <v>58.14</v>
      </c>
      <c r="K32" s="12">
        <f t="shared" si="2"/>
        <v>0.10218009478672996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Screens'!W28,0)</f>
        <v>1042818</v>
      </c>
      <c r="E33" s="13">
        <f>ROUND(+'Aggregate Screens'!AN28,0)</f>
        <v>11731</v>
      </c>
      <c r="F33" s="11">
        <f t="shared" si="0"/>
        <v>88.89</v>
      </c>
      <c r="G33" s="10">
        <f>ROUND(+'Aggregate Screens'!W133,0)</f>
        <v>1154712</v>
      </c>
      <c r="H33" s="13">
        <f>ROUND(+'Aggregate Screens'!AN133,0)</f>
        <v>12132</v>
      </c>
      <c r="I33" s="11">
        <f t="shared" si="1"/>
        <v>95.18</v>
      </c>
      <c r="K33" s="12">
        <f t="shared" si="2"/>
        <v>0.07076161547980653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Screens'!W29,0)</f>
        <v>301091</v>
      </c>
      <c r="E34" s="13">
        <f>ROUND(+'Aggregate Screens'!AN29,0)</f>
        <v>6208</v>
      </c>
      <c r="F34" s="11">
        <f t="shared" si="0"/>
        <v>48.5</v>
      </c>
      <c r="G34" s="10">
        <f>ROUND(+'Aggregate Screens'!W134,0)</f>
        <v>446703</v>
      </c>
      <c r="H34" s="13">
        <f>ROUND(+'Aggregate Screens'!AN134,0)</f>
        <v>6490</v>
      </c>
      <c r="I34" s="11">
        <f t="shared" si="1"/>
        <v>68.83</v>
      </c>
      <c r="K34" s="12">
        <f t="shared" si="2"/>
        <v>0.41917525773195874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Screens'!W30,0)</f>
        <v>386356</v>
      </c>
      <c r="E35" s="13">
        <f>ROUND(+'Aggregate Screens'!AN30,0)</f>
        <v>1836</v>
      </c>
      <c r="F35" s="11">
        <f t="shared" si="0"/>
        <v>210.43</v>
      </c>
      <c r="G35" s="10">
        <f>ROUND(+'Aggregate Screens'!W135,0)</f>
        <v>414300</v>
      </c>
      <c r="H35" s="13">
        <f>ROUND(+'Aggregate Screens'!AN135,0)</f>
        <v>1549</v>
      </c>
      <c r="I35" s="11">
        <f t="shared" si="1"/>
        <v>267.46</v>
      </c>
      <c r="K35" s="12">
        <f t="shared" si="2"/>
        <v>0.27101649004419515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Screens'!W31,0)</f>
        <v>8368</v>
      </c>
      <c r="E36" s="13">
        <f>ROUND(+'Aggregate Screens'!AN31,0)</f>
        <v>252</v>
      </c>
      <c r="F36" s="11">
        <f t="shared" si="0"/>
        <v>33.21</v>
      </c>
      <c r="G36" s="10">
        <f>ROUND(+'Aggregate Screens'!W136,0)</f>
        <v>4823</v>
      </c>
      <c r="H36" s="13">
        <f>ROUND(+'Aggregate Screens'!AN136,0)</f>
        <v>237</v>
      </c>
      <c r="I36" s="11">
        <f t="shared" si="1"/>
        <v>20.35</v>
      </c>
      <c r="K36" s="12">
        <f t="shared" si="2"/>
        <v>-0.3872327612165011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Screens'!W32,0)</f>
        <v>1309974</v>
      </c>
      <c r="E37" s="13">
        <f>ROUND(+'Aggregate Screens'!AN32,0)</f>
        <v>22063</v>
      </c>
      <c r="F37" s="11">
        <f t="shared" si="0"/>
        <v>59.37</v>
      </c>
      <c r="G37" s="10">
        <f>ROUND(+'Aggregate Screens'!W137,0)</f>
        <v>1851915</v>
      </c>
      <c r="H37" s="13">
        <f>ROUND(+'Aggregate Screens'!AN137,0)</f>
        <v>21554</v>
      </c>
      <c r="I37" s="11">
        <f t="shared" si="1"/>
        <v>85.92</v>
      </c>
      <c r="K37" s="12">
        <f t="shared" si="2"/>
        <v>0.44719555330975247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Screens'!W33,0)</f>
        <v>11522</v>
      </c>
      <c r="E38" s="13">
        <f>ROUND(+'Aggregate Screens'!AN33,0)</f>
        <v>224</v>
      </c>
      <c r="F38" s="11">
        <f t="shared" si="0"/>
        <v>51.44</v>
      </c>
      <c r="G38" s="10">
        <f>ROUND(+'Aggregate Screens'!W138,0)</f>
        <v>26399</v>
      </c>
      <c r="H38" s="13">
        <f>ROUND(+'Aggregate Screens'!AN138,0)</f>
        <v>509</v>
      </c>
      <c r="I38" s="11">
        <f t="shared" si="1"/>
        <v>51.86</v>
      </c>
      <c r="K38" s="12">
        <f t="shared" si="2"/>
        <v>0.008164852255054367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Screens'!W34,0)</f>
        <v>3135947</v>
      </c>
      <c r="E39" s="13">
        <f>ROUND(+'Aggregate Screens'!AN34,0)</f>
        <v>47661</v>
      </c>
      <c r="F39" s="11">
        <f t="shared" si="0"/>
        <v>65.8</v>
      </c>
      <c r="G39" s="10">
        <f>ROUND(+'Aggregate Screens'!W139,0)</f>
        <v>3975378</v>
      </c>
      <c r="H39" s="13">
        <f>ROUND(+'Aggregate Screens'!AN139,0)</f>
        <v>52314</v>
      </c>
      <c r="I39" s="11">
        <f t="shared" si="1"/>
        <v>75.99</v>
      </c>
      <c r="K39" s="12">
        <f t="shared" si="2"/>
        <v>0.15486322188449853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Screens'!W35,0)</f>
        <v>682238</v>
      </c>
      <c r="E40" s="13">
        <f>ROUND(+'Aggregate Screens'!AN35,0)</f>
        <v>4378</v>
      </c>
      <c r="F40" s="11">
        <f t="shared" si="0"/>
        <v>155.83</v>
      </c>
      <c r="G40" s="10">
        <f>ROUND(+'Aggregate Screens'!W140,0)</f>
        <v>1039706</v>
      </c>
      <c r="H40" s="13">
        <f>ROUND(+'Aggregate Screens'!AN140,0)</f>
        <v>4690</v>
      </c>
      <c r="I40" s="11">
        <f t="shared" si="1"/>
        <v>221.69</v>
      </c>
      <c r="K40" s="12">
        <f t="shared" si="2"/>
        <v>0.42264005647179603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Screens'!W36,0)</f>
        <v>32623</v>
      </c>
      <c r="E41" s="13">
        <f>ROUND(+'Aggregate Screens'!AN36,0)</f>
        <v>1264</v>
      </c>
      <c r="F41" s="11">
        <f t="shared" si="0"/>
        <v>25.81</v>
      </c>
      <c r="G41" s="10">
        <f>ROUND(+'Aggregate Screens'!W141,0)</f>
        <v>30708</v>
      </c>
      <c r="H41" s="13">
        <f>ROUND(+'Aggregate Screens'!AN141,0)</f>
        <v>1369</v>
      </c>
      <c r="I41" s="11">
        <f t="shared" si="1"/>
        <v>22.43</v>
      </c>
      <c r="K41" s="12">
        <f t="shared" si="2"/>
        <v>-0.1309569934134056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Screens'!W37,0)</f>
        <v>2491376</v>
      </c>
      <c r="E42" s="13">
        <f>ROUND(+'Aggregate Screens'!AN37,0)</f>
        <v>13168</v>
      </c>
      <c r="F42" s="11">
        <f t="shared" si="0"/>
        <v>189.2</v>
      </c>
      <c r="G42" s="10">
        <f>ROUND(+'Aggregate Screens'!W142,0)</f>
        <v>2424794</v>
      </c>
      <c r="H42" s="13">
        <f>ROUND(+'Aggregate Screens'!AN142,0)</f>
        <v>12871</v>
      </c>
      <c r="I42" s="11">
        <f t="shared" si="1"/>
        <v>188.39</v>
      </c>
      <c r="K42" s="12">
        <f t="shared" si="2"/>
        <v>-0.004281183932346777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Screens'!W38,0)</f>
        <v>1602556</v>
      </c>
      <c r="E43" s="13">
        <f>ROUND(+'Aggregate Screens'!AN38,0)</f>
        <v>5790</v>
      </c>
      <c r="F43" s="11">
        <f t="shared" si="0"/>
        <v>276.78</v>
      </c>
      <c r="G43" s="10">
        <f>ROUND(+'Aggregate Screens'!W143,0)</f>
        <v>1804542</v>
      </c>
      <c r="H43" s="13">
        <f>ROUND(+'Aggregate Screens'!AN143,0)</f>
        <v>5972</v>
      </c>
      <c r="I43" s="11">
        <f t="shared" si="1"/>
        <v>302.17</v>
      </c>
      <c r="K43" s="12">
        <f t="shared" si="2"/>
        <v>0.09173350675626879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Screens'!W39,0)</f>
        <v>332275</v>
      </c>
      <c r="E44" s="13">
        <f>ROUND(+'Aggregate Screens'!AN39,0)</f>
        <v>4926</v>
      </c>
      <c r="F44" s="11">
        <f t="shared" si="0"/>
        <v>67.45</v>
      </c>
      <c r="G44" s="10">
        <f>ROUND(+'Aggregate Screens'!W144,0)</f>
        <v>348159</v>
      </c>
      <c r="H44" s="13">
        <f>ROUND(+'Aggregate Screens'!AN144,0)</f>
        <v>4607</v>
      </c>
      <c r="I44" s="11">
        <f t="shared" si="1"/>
        <v>75.57</v>
      </c>
      <c r="K44" s="12">
        <f t="shared" si="2"/>
        <v>0.12038547071905104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Screens'!W40,0)</f>
        <v>208672</v>
      </c>
      <c r="E45" s="13">
        <f>ROUND(+'Aggregate Screens'!AN40,0)</f>
        <v>2275</v>
      </c>
      <c r="F45" s="11">
        <f t="shared" si="0"/>
        <v>91.72</v>
      </c>
      <c r="G45" s="10">
        <f>ROUND(+'Aggregate Screens'!W145,0)</f>
        <v>298094</v>
      </c>
      <c r="H45" s="13">
        <f>ROUND(+'Aggregate Screens'!AN145,0)</f>
        <v>2016</v>
      </c>
      <c r="I45" s="11">
        <f t="shared" si="1"/>
        <v>147.86</v>
      </c>
      <c r="K45" s="12">
        <f t="shared" si="2"/>
        <v>0.6120802442215441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Screens'!W41,0)</f>
        <v>372799</v>
      </c>
      <c r="E46" s="13">
        <f>ROUND(+'Aggregate Screens'!AN41,0)</f>
        <v>5384</v>
      </c>
      <c r="F46" s="11">
        <f t="shared" si="0"/>
        <v>69.24</v>
      </c>
      <c r="G46" s="10">
        <f>ROUND(+'Aggregate Screens'!W146,0)</f>
        <v>0</v>
      </c>
      <c r="H46" s="13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Screens'!W42,0)</f>
        <v>15057</v>
      </c>
      <c r="E47" s="13">
        <f>ROUND(+'Aggregate Screens'!AN42,0)</f>
        <v>521</v>
      </c>
      <c r="F47" s="11">
        <f t="shared" si="0"/>
        <v>28.9</v>
      </c>
      <c r="G47" s="10">
        <f>ROUND(+'Aggregate Screens'!W147,0)</f>
        <v>18118</v>
      </c>
      <c r="H47" s="13">
        <f>ROUND(+'Aggregate Screens'!AN147,0)</f>
        <v>588</v>
      </c>
      <c r="I47" s="11">
        <f t="shared" si="1"/>
        <v>30.81</v>
      </c>
      <c r="K47" s="12">
        <f t="shared" si="2"/>
        <v>0.06608996539792389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Screens'!W43,0)</f>
        <v>0</v>
      </c>
      <c r="E48" s="13">
        <f>ROUND(+'Aggregate Screens'!AN43,0)</f>
        <v>1899</v>
      </c>
      <c r="F48" s="11">
        <f t="shared" si="0"/>
      </c>
      <c r="G48" s="10">
        <f>ROUND(+'Aggregate Screens'!W148,0)</f>
        <v>0</v>
      </c>
      <c r="H48" s="13">
        <f>ROUND(+'Aggregate Screens'!AN148,0)</f>
        <v>1895</v>
      </c>
      <c r="I48" s="11">
        <f t="shared" si="1"/>
      </c>
      <c r="K48" s="12">
        <f t="shared" si="2"/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Screens'!W44,0)</f>
        <v>3944881</v>
      </c>
      <c r="E49" s="13">
        <f>ROUND(+'Aggregate Screens'!AN44,0)</f>
        <v>20908</v>
      </c>
      <c r="F49" s="11">
        <f t="shared" si="0"/>
        <v>188.68</v>
      </c>
      <c r="G49" s="10">
        <f>ROUND(+'Aggregate Screens'!W149,0)</f>
        <v>3654683</v>
      </c>
      <c r="H49" s="13">
        <f>ROUND(+'Aggregate Screens'!AN149,0)</f>
        <v>21534</v>
      </c>
      <c r="I49" s="11">
        <f t="shared" si="1"/>
        <v>169.72</v>
      </c>
      <c r="K49" s="12">
        <f t="shared" si="2"/>
        <v>-0.10048759804960783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Screens'!W45,0)</f>
        <v>8672582</v>
      </c>
      <c r="E50" s="13">
        <f>ROUND(+'Aggregate Screens'!AN45,0)</f>
        <v>48016</v>
      </c>
      <c r="F50" s="11">
        <f t="shared" si="0"/>
        <v>180.62</v>
      </c>
      <c r="G50" s="10">
        <f>ROUND(+'Aggregate Screens'!W150,0)</f>
        <v>9484290</v>
      </c>
      <c r="H50" s="13">
        <f>ROUND(+'Aggregate Screens'!AN150,0)</f>
        <v>48950</v>
      </c>
      <c r="I50" s="11">
        <f t="shared" si="1"/>
        <v>193.75</v>
      </c>
      <c r="K50" s="12">
        <f t="shared" si="2"/>
        <v>0.07269405381463834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Screens'!W46,0)</f>
        <v>433347</v>
      </c>
      <c r="E51" s="13">
        <f>ROUND(+'Aggregate Screens'!AN46,0)</f>
        <v>501</v>
      </c>
      <c r="F51" s="11">
        <f t="shared" si="0"/>
        <v>864.96</v>
      </c>
      <c r="G51" s="10">
        <f>ROUND(+'Aggregate Screens'!W151,0)</f>
        <v>444454</v>
      </c>
      <c r="H51" s="13">
        <f>ROUND(+'Aggregate Screens'!AN151,0)</f>
        <v>591</v>
      </c>
      <c r="I51" s="11">
        <f t="shared" si="1"/>
        <v>752.04</v>
      </c>
      <c r="K51" s="12">
        <f t="shared" si="2"/>
        <v>-0.13054938956714768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Screens'!W47,0)</f>
        <v>5879040</v>
      </c>
      <c r="E52" s="13">
        <f>ROUND(+'Aggregate Screens'!AN47,0)</f>
        <v>23626</v>
      </c>
      <c r="F52" s="11">
        <f t="shared" si="0"/>
        <v>248.84</v>
      </c>
      <c r="G52" s="10">
        <f>ROUND(+'Aggregate Screens'!W152,0)</f>
        <v>6648485</v>
      </c>
      <c r="H52" s="13">
        <f>ROUND(+'Aggregate Screens'!AN152,0)</f>
        <v>24107</v>
      </c>
      <c r="I52" s="11">
        <f t="shared" si="1"/>
        <v>275.79</v>
      </c>
      <c r="K52" s="12">
        <f t="shared" si="2"/>
        <v>0.10830252371001459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Screens'!W48,0)</f>
        <v>6847005</v>
      </c>
      <c r="E53" s="13">
        <f>ROUND(+'Aggregate Screens'!AN48,0)</f>
        <v>36964</v>
      </c>
      <c r="F53" s="11">
        <f t="shared" si="0"/>
        <v>185.23</v>
      </c>
      <c r="G53" s="10">
        <f>ROUND(+'Aggregate Screens'!W153,0)</f>
        <v>6751714</v>
      </c>
      <c r="H53" s="13">
        <f>ROUND(+'Aggregate Screens'!AN153,0)</f>
        <v>40193</v>
      </c>
      <c r="I53" s="11">
        <f t="shared" si="1"/>
        <v>167.98</v>
      </c>
      <c r="K53" s="12">
        <f t="shared" si="2"/>
        <v>-0.09312746315391673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Screens'!W49,0)</f>
        <v>1977486</v>
      </c>
      <c r="E54" s="13">
        <f>ROUND(+'Aggregate Screens'!AN49,0)</f>
        <v>11965</v>
      </c>
      <c r="F54" s="11">
        <f t="shared" si="0"/>
        <v>165.27</v>
      </c>
      <c r="G54" s="10">
        <f>ROUND(+'Aggregate Screens'!W154,0)</f>
        <v>2119752</v>
      </c>
      <c r="H54" s="13">
        <f>ROUND(+'Aggregate Screens'!AN154,0)</f>
        <v>12684</v>
      </c>
      <c r="I54" s="11">
        <f t="shared" si="1"/>
        <v>167.12</v>
      </c>
      <c r="K54" s="12">
        <f t="shared" si="2"/>
        <v>0.011193804078175162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Screens'!W50,0)</f>
        <v>347063</v>
      </c>
      <c r="E55" s="13">
        <f>ROUND(+'Aggregate Screens'!AN50,0)</f>
        <v>7752</v>
      </c>
      <c r="F55" s="11">
        <f t="shared" si="0"/>
        <v>44.77</v>
      </c>
      <c r="G55" s="10">
        <f>ROUND(+'Aggregate Screens'!W155,0)</f>
        <v>900017</v>
      </c>
      <c r="H55" s="13">
        <f>ROUND(+'Aggregate Screens'!AN155,0)</f>
        <v>8079</v>
      </c>
      <c r="I55" s="11">
        <f t="shared" si="1"/>
        <v>111.4</v>
      </c>
      <c r="K55" s="12">
        <f t="shared" si="2"/>
        <v>1.4882733973643063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Screens'!W51,0)</f>
        <v>261043</v>
      </c>
      <c r="E56" s="13">
        <f>ROUND(+'Aggregate Screens'!AN51,0)</f>
        <v>289</v>
      </c>
      <c r="F56" s="11">
        <f t="shared" si="0"/>
        <v>903.26</v>
      </c>
      <c r="G56" s="10">
        <f>ROUND(+'Aggregate Screens'!W156,0)</f>
        <v>261639</v>
      </c>
      <c r="H56" s="13">
        <f>ROUND(+'Aggregate Screens'!AN156,0)</f>
        <v>1252</v>
      </c>
      <c r="I56" s="11">
        <f t="shared" si="1"/>
        <v>208.98</v>
      </c>
      <c r="K56" s="12">
        <f t="shared" si="2"/>
        <v>-0.7686380444168899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Screens'!W52,0)</f>
        <v>3187696</v>
      </c>
      <c r="E57" s="13">
        <f>ROUND(+'Aggregate Screens'!AN52,0)</f>
        <v>15861</v>
      </c>
      <c r="F57" s="11">
        <f t="shared" si="0"/>
        <v>200.98</v>
      </c>
      <c r="G57" s="10">
        <f>ROUND(+'Aggregate Screens'!W157,0)</f>
        <v>2749462</v>
      </c>
      <c r="H57" s="13">
        <f>ROUND(+'Aggregate Screens'!AN157,0)</f>
        <v>15975</v>
      </c>
      <c r="I57" s="11">
        <f t="shared" si="1"/>
        <v>172.11</v>
      </c>
      <c r="K57" s="12">
        <f t="shared" si="2"/>
        <v>-0.14364613394367587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Screens'!W53,0)</f>
        <v>838419</v>
      </c>
      <c r="E58" s="13">
        <f>ROUND(+'Aggregate Screens'!AN53,0)</f>
        <v>21255</v>
      </c>
      <c r="F58" s="11">
        <f t="shared" si="0"/>
        <v>39.45</v>
      </c>
      <c r="G58" s="10">
        <f>ROUND(+'Aggregate Screens'!W158,0)</f>
        <v>2031358</v>
      </c>
      <c r="H58" s="13">
        <f>ROUND(+'Aggregate Screens'!AN158,0)</f>
        <v>22355</v>
      </c>
      <c r="I58" s="11">
        <f t="shared" si="1"/>
        <v>90.87</v>
      </c>
      <c r="K58" s="12">
        <f t="shared" si="2"/>
        <v>1.3034220532319392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Screens'!W54,0)</f>
        <v>932620</v>
      </c>
      <c r="E59" s="13">
        <f>ROUND(+'Aggregate Screens'!AN54,0)</f>
        <v>4055</v>
      </c>
      <c r="F59" s="11">
        <f t="shared" si="0"/>
        <v>229.99</v>
      </c>
      <c r="G59" s="10">
        <f>ROUND(+'Aggregate Screens'!W159,0)</f>
        <v>1017033</v>
      </c>
      <c r="H59" s="13">
        <f>ROUND(+'Aggregate Screens'!AN159,0)</f>
        <v>4400</v>
      </c>
      <c r="I59" s="11">
        <f t="shared" si="1"/>
        <v>231.14</v>
      </c>
      <c r="K59" s="12">
        <f t="shared" si="2"/>
        <v>0.0050002174007564015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Screens'!W55,0)</f>
        <v>26071</v>
      </c>
      <c r="E60" s="13">
        <f>ROUND(+'Aggregate Screens'!AN55,0)</f>
        <v>494</v>
      </c>
      <c r="F60" s="11">
        <f t="shared" si="0"/>
        <v>52.78</v>
      </c>
      <c r="G60" s="10">
        <f>ROUND(+'Aggregate Screens'!W160,0)</f>
        <v>0</v>
      </c>
      <c r="H60" s="13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Screens'!W56,0)</f>
        <v>2233874</v>
      </c>
      <c r="E61" s="13">
        <f>ROUND(+'Aggregate Screens'!AN56,0)</f>
        <v>28659</v>
      </c>
      <c r="F61" s="11">
        <f t="shared" si="0"/>
        <v>77.95</v>
      </c>
      <c r="G61" s="10">
        <f>ROUND(+'Aggregate Screens'!W161,0)</f>
        <v>2679099</v>
      </c>
      <c r="H61" s="13">
        <f>ROUND(+'Aggregate Screens'!AN161,0)</f>
        <v>28694</v>
      </c>
      <c r="I61" s="11">
        <f t="shared" si="1"/>
        <v>93.37</v>
      </c>
      <c r="K61" s="12">
        <f t="shared" si="2"/>
        <v>0.1978191148171906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Screens'!W57,0)</f>
        <v>2113254</v>
      </c>
      <c r="E62" s="13">
        <f>ROUND(+'Aggregate Screens'!AN57,0)</f>
        <v>30005</v>
      </c>
      <c r="F62" s="11">
        <f t="shared" si="0"/>
        <v>70.43</v>
      </c>
      <c r="G62" s="10">
        <f>ROUND(+'Aggregate Screens'!W162,0)</f>
        <v>5131767</v>
      </c>
      <c r="H62" s="13">
        <f>ROUND(+'Aggregate Screens'!AN162,0)</f>
        <v>32043</v>
      </c>
      <c r="I62" s="11">
        <f t="shared" si="1"/>
        <v>160.15</v>
      </c>
      <c r="K62" s="12">
        <f t="shared" si="2"/>
        <v>1.2738889677694165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Screens'!W58,0)</f>
        <v>931731</v>
      </c>
      <c r="E63" s="13">
        <f>ROUND(+'Aggregate Screens'!AN58,0)</f>
        <v>3063</v>
      </c>
      <c r="F63" s="11">
        <f t="shared" si="0"/>
        <v>304.19</v>
      </c>
      <c r="G63" s="10">
        <f>ROUND(+'Aggregate Screens'!W163,0)</f>
        <v>1034712</v>
      </c>
      <c r="H63" s="13">
        <f>ROUND(+'Aggregate Screens'!AN163,0)</f>
        <v>3023</v>
      </c>
      <c r="I63" s="11">
        <f t="shared" si="1"/>
        <v>342.28</v>
      </c>
      <c r="K63" s="12">
        <f t="shared" si="2"/>
        <v>0.12521779151188395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Screens'!W59,0)</f>
        <v>243571</v>
      </c>
      <c r="E64" s="13">
        <f>ROUND(+'Aggregate Screens'!AN59,0)</f>
        <v>897</v>
      </c>
      <c r="F64" s="11">
        <f t="shared" si="0"/>
        <v>271.54</v>
      </c>
      <c r="G64" s="10">
        <f>ROUND(+'Aggregate Screens'!W164,0)</f>
        <v>217634</v>
      </c>
      <c r="H64" s="13">
        <f>ROUND(+'Aggregate Screens'!AN164,0)</f>
        <v>937</v>
      </c>
      <c r="I64" s="11">
        <f t="shared" si="1"/>
        <v>232.27</v>
      </c>
      <c r="K64" s="12">
        <f t="shared" si="2"/>
        <v>-0.14461957722619134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Screens'!W60,0)</f>
        <v>77513</v>
      </c>
      <c r="E65" s="13">
        <f>ROUND(+'Aggregate Screens'!AN60,0)</f>
        <v>1330</v>
      </c>
      <c r="F65" s="11">
        <f t="shared" si="0"/>
        <v>58.28</v>
      </c>
      <c r="G65" s="10">
        <f>ROUND(+'Aggregate Screens'!W165,0)</f>
        <v>489884</v>
      </c>
      <c r="H65" s="13">
        <f>ROUND(+'Aggregate Screens'!AN165,0)</f>
        <v>2219</v>
      </c>
      <c r="I65" s="11">
        <f t="shared" si="1"/>
        <v>220.77</v>
      </c>
      <c r="K65" s="12">
        <f t="shared" si="2"/>
        <v>2.788091969800961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Screens'!W61,0)</f>
        <v>473368</v>
      </c>
      <c r="E66" s="13">
        <f>ROUND(+'Aggregate Screens'!AN61,0)</f>
        <v>4449</v>
      </c>
      <c r="F66" s="11">
        <f t="shared" si="0"/>
        <v>106.4</v>
      </c>
      <c r="G66" s="10">
        <f>ROUND(+'Aggregate Screens'!W166,0)</f>
        <v>426990</v>
      </c>
      <c r="H66" s="13">
        <f>ROUND(+'Aggregate Screens'!AN166,0)</f>
        <v>4267</v>
      </c>
      <c r="I66" s="11">
        <f t="shared" si="1"/>
        <v>100.07</v>
      </c>
      <c r="K66" s="12">
        <f t="shared" si="2"/>
        <v>-0.05949248120300765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Screens'!W62,0)</f>
        <v>96230</v>
      </c>
      <c r="E67" s="13">
        <f>ROUND(+'Aggregate Screens'!AN62,0)</f>
        <v>1717</v>
      </c>
      <c r="F67" s="11">
        <f t="shared" si="0"/>
        <v>56.05</v>
      </c>
      <c r="G67" s="10">
        <f>ROUND(+'Aggregate Screens'!W167,0)</f>
        <v>125039</v>
      </c>
      <c r="H67" s="13">
        <f>ROUND(+'Aggregate Screens'!AN167,0)</f>
        <v>1813</v>
      </c>
      <c r="I67" s="11">
        <f t="shared" si="1"/>
        <v>68.97</v>
      </c>
      <c r="K67" s="12">
        <f t="shared" si="2"/>
        <v>0.23050847457627133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Screens'!W63,0)</f>
        <v>7994261</v>
      </c>
      <c r="E68" s="13">
        <f>ROUND(+'Aggregate Screens'!AN63,0)</f>
        <v>34477</v>
      </c>
      <c r="F68" s="11">
        <f t="shared" si="0"/>
        <v>231.87</v>
      </c>
      <c r="G68" s="10">
        <f>ROUND(+'Aggregate Screens'!W168,0)</f>
        <v>8505996</v>
      </c>
      <c r="H68" s="13">
        <f>ROUND(+'Aggregate Screens'!AN168,0)</f>
        <v>34729</v>
      </c>
      <c r="I68" s="11">
        <f t="shared" si="1"/>
        <v>244.92</v>
      </c>
      <c r="K68" s="12">
        <f t="shared" si="2"/>
        <v>0.05628153706818462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Screens'!W64,0)</f>
        <v>520929</v>
      </c>
      <c r="E69" s="13">
        <f>ROUND(+'Aggregate Screens'!AN64,0)</f>
        <v>7230</v>
      </c>
      <c r="F69" s="11">
        <f t="shared" si="0"/>
        <v>72.05</v>
      </c>
      <c r="G69" s="10">
        <f>ROUND(+'Aggregate Screens'!W169,0)</f>
        <v>542460</v>
      </c>
      <c r="H69" s="13">
        <f>ROUND(+'Aggregate Screens'!AN169,0)</f>
        <v>6463</v>
      </c>
      <c r="I69" s="11">
        <f t="shared" si="1"/>
        <v>83.93</v>
      </c>
      <c r="K69" s="12">
        <f t="shared" si="2"/>
        <v>0.16488549618320625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Screens'!W65,0)</f>
        <v>383610</v>
      </c>
      <c r="E70" s="13">
        <f>ROUND(+'Aggregate Screens'!AN65,0)</f>
        <v>2799</v>
      </c>
      <c r="F70" s="11">
        <f t="shared" si="0"/>
        <v>137.05</v>
      </c>
      <c r="G70" s="10">
        <f>ROUND(+'Aggregate Screens'!W170,0)</f>
        <v>388216</v>
      </c>
      <c r="H70" s="13">
        <f>ROUND(+'Aggregate Screens'!AN170,0)</f>
        <v>2947</v>
      </c>
      <c r="I70" s="11">
        <f t="shared" si="1"/>
        <v>131.73</v>
      </c>
      <c r="K70" s="12">
        <f t="shared" si="2"/>
        <v>-0.03881794965341134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Screens'!W66,0)</f>
        <v>20636</v>
      </c>
      <c r="E71" s="13">
        <f>ROUND(+'Aggregate Screens'!AN66,0)</f>
        <v>1358</v>
      </c>
      <c r="F71" s="11">
        <f t="shared" si="0"/>
        <v>15.2</v>
      </c>
      <c r="G71" s="10">
        <f>ROUND(+'Aggregate Screens'!W171,0)</f>
        <v>45635</v>
      </c>
      <c r="H71" s="13">
        <f>ROUND(+'Aggregate Screens'!AN171,0)</f>
        <v>614</v>
      </c>
      <c r="I71" s="11">
        <f t="shared" si="1"/>
        <v>74.32</v>
      </c>
      <c r="K71" s="12">
        <f t="shared" si="2"/>
        <v>3.889473684210526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Screens'!W67,0)</f>
        <v>1372373</v>
      </c>
      <c r="E72" s="13">
        <f>ROUND(+'Aggregate Screens'!AN67,0)</f>
        <v>33572</v>
      </c>
      <c r="F72" s="11">
        <f t="shared" si="0"/>
        <v>40.88</v>
      </c>
      <c r="G72" s="10">
        <f>ROUND(+'Aggregate Screens'!W172,0)</f>
        <v>1192216</v>
      </c>
      <c r="H72" s="13">
        <f>ROUND(+'Aggregate Screens'!AN172,0)</f>
        <v>34768</v>
      </c>
      <c r="I72" s="11">
        <f t="shared" si="1"/>
        <v>34.29</v>
      </c>
      <c r="K72" s="12">
        <f t="shared" si="2"/>
        <v>-0.16120352250489245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Screens'!W68,0)</f>
        <v>6024251</v>
      </c>
      <c r="E73" s="13">
        <f>ROUND(+'Aggregate Screens'!AN68,0)</f>
        <v>27113</v>
      </c>
      <c r="F73" s="11">
        <f t="shared" si="0"/>
        <v>222.19</v>
      </c>
      <c r="G73" s="10">
        <f>ROUND(+'Aggregate Screens'!W173,0)</f>
        <v>6729662</v>
      </c>
      <c r="H73" s="13">
        <f>ROUND(+'Aggregate Screens'!AN173,0)</f>
        <v>28692</v>
      </c>
      <c r="I73" s="11">
        <f t="shared" si="1"/>
        <v>234.55</v>
      </c>
      <c r="K73" s="12">
        <f t="shared" si="2"/>
        <v>0.05562806606958026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Screens'!W69,0)</f>
        <v>3472686</v>
      </c>
      <c r="E74" s="13">
        <f>ROUND(+'Aggregate Screens'!AN69,0)</f>
        <v>59724</v>
      </c>
      <c r="F74" s="11">
        <f t="shared" si="0"/>
        <v>58.15</v>
      </c>
      <c r="G74" s="10">
        <f>ROUND(+'Aggregate Screens'!W174,0)</f>
        <v>3052274</v>
      </c>
      <c r="H74" s="13">
        <f>ROUND(+'Aggregate Screens'!AN174,0)</f>
        <v>64334</v>
      </c>
      <c r="I74" s="11">
        <f t="shared" si="1"/>
        <v>47.44</v>
      </c>
      <c r="K74" s="12">
        <f t="shared" si="2"/>
        <v>-0.18417884780739469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Screens'!W70,0)</f>
        <v>11767269</v>
      </c>
      <c r="E75" s="13">
        <f>ROUND(+'Aggregate Screens'!AN70,0)</f>
        <v>31048</v>
      </c>
      <c r="F75" s="11">
        <f aca="true" t="shared" si="3" ref="F75:F106">IF(D75=0,"",IF(E75=0,"",ROUND(D75/E75,2)))</f>
        <v>379</v>
      </c>
      <c r="G75" s="10">
        <f>ROUND(+'Aggregate Screens'!W175,0)</f>
        <v>12625626</v>
      </c>
      <c r="H75" s="13">
        <f>ROUND(+'Aggregate Screens'!AN175,0)</f>
        <v>31549</v>
      </c>
      <c r="I75" s="11">
        <f aca="true" t="shared" si="4" ref="I75:I106">IF(G75=0,"",IF(H75=0,"",ROUND(G75/H75,2)))</f>
        <v>400.19</v>
      </c>
      <c r="K75" s="12">
        <f aca="true" t="shared" si="5" ref="K75:K106">IF(D75=0,"",IF(E75=0,"",IF(G75=0,"",IF(H75=0,"",+I75/F75-1))))</f>
        <v>0.055910290237467075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Screens'!W71,0)</f>
        <v>198994</v>
      </c>
      <c r="E76" s="13">
        <f>ROUND(+'Aggregate Screens'!AN71,0)</f>
        <v>1459</v>
      </c>
      <c r="F76" s="11">
        <f t="shared" si="3"/>
        <v>136.39</v>
      </c>
      <c r="G76" s="10">
        <f>ROUND(+'Aggregate Screens'!W176,0)</f>
        <v>231370</v>
      </c>
      <c r="H76" s="13">
        <f>ROUND(+'Aggregate Screens'!AN176,0)</f>
        <v>1701</v>
      </c>
      <c r="I76" s="11">
        <f t="shared" si="4"/>
        <v>136.02</v>
      </c>
      <c r="K76" s="12">
        <f t="shared" si="5"/>
        <v>-0.0027128088569541298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Screens'!W72,0)</f>
        <v>88432</v>
      </c>
      <c r="E77" s="13">
        <f>ROUND(+'Aggregate Screens'!AN72,0)</f>
        <v>560</v>
      </c>
      <c r="F77" s="11">
        <f t="shared" si="3"/>
        <v>157.91</v>
      </c>
      <c r="G77" s="10">
        <f>ROUND(+'Aggregate Screens'!W177,0)</f>
        <v>107375</v>
      </c>
      <c r="H77" s="13">
        <f>ROUND(+'Aggregate Screens'!AN177,0)</f>
        <v>595</v>
      </c>
      <c r="I77" s="11">
        <f t="shared" si="4"/>
        <v>180.46</v>
      </c>
      <c r="K77" s="12">
        <f t="shared" si="5"/>
        <v>0.1428028623899691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Screens'!W73,0)</f>
        <v>1849850</v>
      </c>
      <c r="E78" s="13">
        <f>ROUND(+'Aggregate Screens'!AN73,0)</f>
        <v>18831</v>
      </c>
      <c r="F78" s="11">
        <f t="shared" si="3"/>
        <v>98.23</v>
      </c>
      <c r="G78" s="10">
        <f>ROUND(+'Aggregate Screens'!W178,0)</f>
        <v>1900084</v>
      </c>
      <c r="H78" s="13">
        <f>ROUND(+'Aggregate Screens'!AN178,0)</f>
        <v>17915</v>
      </c>
      <c r="I78" s="11">
        <f t="shared" si="4"/>
        <v>106.06</v>
      </c>
      <c r="K78" s="12">
        <f t="shared" si="5"/>
        <v>0.07971088262241666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Screens'!W74,0)</f>
        <v>6656</v>
      </c>
      <c r="E79" s="13">
        <f>ROUND(+'Aggregate Screens'!AN74,0)</f>
        <v>1590</v>
      </c>
      <c r="F79" s="11">
        <f t="shared" si="3"/>
        <v>4.19</v>
      </c>
      <c r="G79" s="10">
        <f>ROUND(+'Aggregate Screens'!W179,0)</f>
        <v>0</v>
      </c>
      <c r="H79" s="13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Screens'!W75,0)</f>
        <v>7725887</v>
      </c>
      <c r="E80" s="13">
        <f>ROUND(+'Aggregate Screens'!AN75,0)</f>
        <v>44834</v>
      </c>
      <c r="F80" s="11">
        <f t="shared" si="3"/>
        <v>172.32</v>
      </c>
      <c r="G80" s="10">
        <f>ROUND(+'Aggregate Screens'!W180,0)</f>
        <v>8627499</v>
      </c>
      <c r="H80" s="13">
        <f>ROUND(+'Aggregate Screens'!AN180,0)</f>
        <v>49418</v>
      </c>
      <c r="I80" s="11">
        <f t="shared" si="4"/>
        <v>174.58</v>
      </c>
      <c r="K80" s="12">
        <f t="shared" si="5"/>
        <v>0.013115134633240544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Screens'!W76,0)</f>
        <v>299449</v>
      </c>
      <c r="E81" s="13">
        <f>ROUND(+'Aggregate Screens'!AN76,0)</f>
        <v>3616</v>
      </c>
      <c r="F81" s="11">
        <f t="shared" si="3"/>
        <v>82.81</v>
      </c>
      <c r="G81" s="10">
        <f>ROUND(+'Aggregate Screens'!W181,0)</f>
        <v>333803</v>
      </c>
      <c r="H81" s="13">
        <f>ROUND(+'Aggregate Screens'!AN181,0)</f>
        <v>3480</v>
      </c>
      <c r="I81" s="11">
        <f t="shared" si="4"/>
        <v>95.92</v>
      </c>
      <c r="K81" s="12">
        <f t="shared" si="5"/>
        <v>0.1583142132592681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Screens'!W77,0)</f>
        <v>315672</v>
      </c>
      <c r="E82" s="13">
        <f>ROUND(+'Aggregate Screens'!AN77,0)</f>
        <v>1442</v>
      </c>
      <c r="F82" s="11">
        <f t="shared" si="3"/>
        <v>218.91</v>
      </c>
      <c r="G82" s="10">
        <f>ROUND(+'Aggregate Screens'!W182,0)</f>
        <v>425679</v>
      </c>
      <c r="H82" s="13">
        <f>ROUND(+'Aggregate Screens'!AN182,0)</f>
        <v>1566</v>
      </c>
      <c r="I82" s="11">
        <f t="shared" si="4"/>
        <v>271.83</v>
      </c>
      <c r="K82" s="12">
        <f t="shared" si="5"/>
        <v>0.2417431821296423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Screens'!W78,0)</f>
        <v>414422</v>
      </c>
      <c r="E83" s="13">
        <f>ROUND(+'Aggregate Screens'!AN78,0)</f>
        <v>9049</v>
      </c>
      <c r="F83" s="11">
        <f t="shared" si="3"/>
        <v>45.8</v>
      </c>
      <c r="G83" s="10">
        <f>ROUND(+'Aggregate Screens'!W183,0)</f>
        <v>428783</v>
      </c>
      <c r="H83" s="13">
        <f>ROUND(+'Aggregate Screens'!AN183,0)</f>
        <v>8663</v>
      </c>
      <c r="I83" s="11">
        <f t="shared" si="4"/>
        <v>49.5</v>
      </c>
      <c r="K83" s="12">
        <f t="shared" si="5"/>
        <v>0.0807860262008735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Screens'!W79,0)</f>
        <v>3488338</v>
      </c>
      <c r="E84" s="13">
        <f>ROUND(+'Aggregate Screens'!AN79,0)</f>
        <v>44461</v>
      </c>
      <c r="F84" s="11">
        <f t="shared" si="3"/>
        <v>78.46</v>
      </c>
      <c r="G84" s="10">
        <f>ROUND(+'Aggregate Screens'!W184,0)</f>
        <v>3037928</v>
      </c>
      <c r="H84" s="13">
        <f>ROUND(+'Aggregate Screens'!AN184,0)</f>
        <v>43169</v>
      </c>
      <c r="I84" s="11">
        <f t="shared" si="4"/>
        <v>70.37</v>
      </c>
      <c r="K84" s="12">
        <f t="shared" si="5"/>
        <v>-0.10310986489931162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Screens'!W80,0)</f>
        <v>3572</v>
      </c>
      <c r="E85" s="13">
        <f>ROUND(+'Aggregate Screens'!AN80,0)</f>
        <v>77</v>
      </c>
      <c r="F85" s="11">
        <f t="shared" si="3"/>
        <v>46.39</v>
      </c>
      <c r="G85" s="10">
        <f>ROUND(+'Aggregate Screens'!W185,0)</f>
        <v>0</v>
      </c>
      <c r="H85" s="13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Screens'!W81,0)</f>
        <v>407496</v>
      </c>
      <c r="E86" s="13">
        <f>ROUND(+'Aggregate Screens'!AN81,0)</f>
        <v>6682</v>
      </c>
      <c r="F86" s="11">
        <f t="shared" si="3"/>
        <v>60.98</v>
      </c>
      <c r="G86" s="10">
        <f>ROUND(+'Aggregate Screens'!W186,0)</f>
        <v>338473</v>
      </c>
      <c r="H86" s="13">
        <f>ROUND(+'Aggregate Screens'!AN186,0)</f>
        <v>9834</v>
      </c>
      <c r="I86" s="11">
        <f t="shared" si="4"/>
        <v>34.42</v>
      </c>
      <c r="K86" s="12">
        <f t="shared" si="5"/>
        <v>-0.4355526402099048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Screens'!W82,0)</f>
        <v>882605</v>
      </c>
      <c r="E87" s="13">
        <f>ROUND(+'Aggregate Screens'!AN82,0)</f>
        <v>13816</v>
      </c>
      <c r="F87" s="11">
        <f t="shared" si="3"/>
        <v>63.88</v>
      </c>
      <c r="G87" s="10">
        <f>ROUND(+'Aggregate Screens'!W187,0)</f>
        <v>1074378</v>
      </c>
      <c r="H87" s="13">
        <f>ROUND(+'Aggregate Screens'!AN187,0)</f>
        <v>12971</v>
      </c>
      <c r="I87" s="11">
        <f t="shared" si="4"/>
        <v>82.83</v>
      </c>
      <c r="K87" s="12">
        <f t="shared" si="5"/>
        <v>0.296649968691296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Screens'!W83,0)</f>
        <v>32859</v>
      </c>
      <c r="E88" s="13">
        <f>ROUND(+'Aggregate Screens'!AN83,0)</f>
        <v>1135</v>
      </c>
      <c r="F88" s="11">
        <f t="shared" si="3"/>
        <v>28.95</v>
      </c>
      <c r="G88" s="10">
        <f>ROUND(+'Aggregate Screens'!W188,0)</f>
        <v>45064</v>
      </c>
      <c r="H88" s="13">
        <f>ROUND(+'Aggregate Screens'!AN188,0)</f>
        <v>669</v>
      </c>
      <c r="I88" s="11">
        <f t="shared" si="4"/>
        <v>67.36</v>
      </c>
      <c r="K88" s="12">
        <f t="shared" si="5"/>
        <v>1.326770293609672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Screens'!W84,0)</f>
        <v>1778402</v>
      </c>
      <c r="E89" s="13">
        <f>ROUND(+'Aggregate Screens'!AN84,0)</f>
        <v>11160</v>
      </c>
      <c r="F89" s="11">
        <f t="shared" si="3"/>
        <v>159.36</v>
      </c>
      <c r="G89" s="10">
        <f>ROUND(+'Aggregate Screens'!W189,0)</f>
        <v>787828</v>
      </c>
      <c r="H89" s="13">
        <f>ROUND(+'Aggregate Screens'!AN189,0)</f>
        <v>10112</v>
      </c>
      <c r="I89" s="11">
        <f t="shared" si="4"/>
        <v>77.91</v>
      </c>
      <c r="K89" s="12">
        <f t="shared" si="5"/>
        <v>-0.5111069277108434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Screens'!W85,0)</f>
        <v>244609</v>
      </c>
      <c r="E90" s="13">
        <f>ROUND(+'Aggregate Screens'!AN85,0)</f>
        <v>3267</v>
      </c>
      <c r="F90" s="11">
        <f t="shared" si="3"/>
        <v>74.87</v>
      </c>
      <c r="G90" s="10">
        <f>ROUND(+'Aggregate Screens'!W190,0)</f>
        <v>0</v>
      </c>
      <c r="H90" s="13">
        <f>ROUND(+'Aggregate Screens'!AN190,0)</f>
        <v>3245</v>
      </c>
      <c r="I90" s="11">
        <f t="shared" si="4"/>
      </c>
      <c r="K90" s="12">
        <f t="shared" si="5"/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Screens'!W86,0)</f>
        <v>55616</v>
      </c>
      <c r="E91" s="13">
        <f>ROUND(+'Aggregate Screens'!AN86,0)</f>
        <v>1530</v>
      </c>
      <c r="F91" s="11">
        <f t="shared" si="3"/>
        <v>36.35</v>
      </c>
      <c r="G91" s="10">
        <f>ROUND(+'Aggregate Screens'!W191,0)</f>
        <v>0</v>
      </c>
      <c r="H91" s="13">
        <f>ROUND(+'Aggregate Screens'!AN191,0)</f>
        <v>1130</v>
      </c>
      <c r="I91" s="11">
        <f t="shared" si="4"/>
      </c>
      <c r="K91" s="12">
        <f t="shared" si="5"/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Screens'!W87,0)</f>
        <v>1649458</v>
      </c>
      <c r="E92" s="13">
        <f>ROUND(+'Aggregate Screens'!AN87,0)</f>
        <v>1252</v>
      </c>
      <c r="F92" s="11">
        <f t="shared" si="3"/>
        <v>1317.46</v>
      </c>
      <c r="G92" s="10">
        <f>ROUND(+'Aggregate Screens'!W192,0)</f>
        <v>717727</v>
      </c>
      <c r="H92" s="13">
        <f>ROUND(+'Aggregate Screens'!AN192,0)</f>
        <v>505</v>
      </c>
      <c r="I92" s="11">
        <f t="shared" si="4"/>
        <v>1421.24</v>
      </c>
      <c r="K92" s="12">
        <f t="shared" si="5"/>
        <v>0.07877279006573246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Screens'!W88,0)</f>
        <v>830175</v>
      </c>
      <c r="E93" s="13">
        <f>ROUND(+'Aggregate Screens'!AN88,0)</f>
        <v>7450</v>
      </c>
      <c r="F93" s="11">
        <f t="shared" si="3"/>
        <v>111.43</v>
      </c>
      <c r="G93" s="10">
        <f>ROUND(+'Aggregate Screens'!W193,0)</f>
        <v>788819</v>
      </c>
      <c r="H93" s="13">
        <f>ROUND(+'Aggregate Screens'!AN193,0)</f>
        <v>8572</v>
      </c>
      <c r="I93" s="11">
        <f t="shared" si="4"/>
        <v>92.02</v>
      </c>
      <c r="K93" s="12">
        <f t="shared" si="5"/>
        <v>-0.1741900744862246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Screens'!W89,0)</f>
        <v>1188058</v>
      </c>
      <c r="E94" s="13">
        <f>ROUND(+'Aggregate Screens'!AN89,0)</f>
        <v>3954</v>
      </c>
      <c r="F94" s="11">
        <f t="shared" si="3"/>
        <v>300.47</v>
      </c>
      <c r="G94" s="10">
        <f>ROUND(+'Aggregate Screens'!W194,0)</f>
        <v>1494039</v>
      </c>
      <c r="H94" s="13">
        <f>ROUND(+'Aggregate Screens'!AN194,0)</f>
        <v>4341</v>
      </c>
      <c r="I94" s="11">
        <f t="shared" si="4"/>
        <v>344.17</v>
      </c>
      <c r="K94" s="12">
        <f t="shared" si="5"/>
        <v>0.14543881252704094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Screens'!W90,0)</f>
        <v>124033</v>
      </c>
      <c r="E95" s="13">
        <f>ROUND(+'Aggregate Screens'!AN90,0)</f>
        <v>3331</v>
      </c>
      <c r="F95" s="11">
        <f t="shared" si="3"/>
        <v>37.24</v>
      </c>
      <c r="G95" s="10">
        <f>ROUND(+'Aggregate Screens'!W195,0)</f>
        <v>173003</v>
      </c>
      <c r="H95" s="13">
        <f>ROUND(+'Aggregate Screens'!AN195,0)</f>
        <v>3487</v>
      </c>
      <c r="I95" s="11">
        <f t="shared" si="4"/>
        <v>49.61</v>
      </c>
      <c r="K95" s="12">
        <f t="shared" si="5"/>
        <v>0.3321697099892589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Screens'!W91,0)</f>
        <v>1928129</v>
      </c>
      <c r="E96" s="13">
        <f>ROUND(+'Aggregate Screens'!AN91,0)</f>
        <v>15555</v>
      </c>
      <c r="F96" s="11">
        <f t="shared" si="3"/>
        <v>123.96</v>
      </c>
      <c r="G96" s="10">
        <f>ROUND(+'Aggregate Screens'!W196,0)</f>
        <v>2212431</v>
      </c>
      <c r="H96" s="13">
        <f>ROUND(+'Aggregate Screens'!AN196,0)</f>
        <v>16257</v>
      </c>
      <c r="I96" s="11">
        <f t="shared" si="4"/>
        <v>136.09</v>
      </c>
      <c r="K96" s="12">
        <f t="shared" si="5"/>
        <v>0.0978541464988707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Screens'!W92,0)</f>
        <v>905800</v>
      </c>
      <c r="E97" s="13">
        <f>ROUND(+'Aggregate Screens'!AN92,0)</f>
        <v>776</v>
      </c>
      <c r="F97" s="11">
        <f t="shared" si="3"/>
        <v>1167.27</v>
      </c>
      <c r="G97" s="10">
        <f>ROUND(+'Aggregate Screens'!W197,0)</f>
        <v>1332409</v>
      </c>
      <c r="H97" s="13">
        <f>ROUND(+'Aggregate Screens'!AN197,0)</f>
        <v>897</v>
      </c>
      <c r="I97" s="11">
        <f t="shared" si="4"/>
        <v>1485.41</v>
      </c>
      <c r="K97" s="12">
        <f t="shared" si="5"/>
        <v>0.27255048103694945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Screens'!W93,0)</f>
        <v>1686366</v>
      </c>
      <c r="E98" s="13">
        <f>ROUND(+'Aggregate Screens'!AN93,0)</f>
        <v>12695</v>
      </c>
      <c r="F98" s="11">
        <f t="shared" si="3"/>
        <v>132.84</v>
      </c>
      <c r="G98" s="10">
        <f>ROUND(+'Aggregate Screens'!W198,0)</f>
        <v>2111932</v>
      </c>
      <c r="H98" s="13">
        <f>ROUND(+'Aggregate Screens'!AN198,0)</f>
        <v>12672</v>
      </c>
      <c r="I98" s="11">
        <f t="shared" si="4"/>
        <v>166.66</v>
      </c>
      <c r="K98" s="12">
        <f t="shared" si="5"/>
        <v>0.2545919903643481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Screens'!W94,0)</f>
        <v>446139</v>
      </c>
      <c r="E99" s="13">
        <f>ROUND(+'Aggregate Screens'!AN94,0)</f>
        <v>7232</v>
      </c>
      <c r="F99" s="11">
        <f t="shared" si="3"/>
        <v>61.69</v>
      </c>
      <c r="G99" s="10">
        <f>ROUND(+'Aggregate Screens'!W199,0)</f>
        <v>1329196</v>
      </c>
      <c r="H99" s="13">
        <f>ROUND(+'Aggregate Screens'!AN199,0)</f>
        <v>9260</v>
      </c>
      <c r="I99" s="11">
        <f t="shared" si="4"/>
        <v>143.54</v>
      </c>
      <c r="K99" s="12">
        <f t="shared" si="5"/>
        <v>1.3267952666558598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Screens'!W95,0)</f>
        <v>332543</v>
      </c>
      <c r="E100" s="13">
        <f>ROUND(+'Aggregate Screens'!AN95,0)</f>
        <v>4763</v>
      </c>
      <c r="F100" s="11">
        <f t="shared" si="3"/>
        <v>69.82</v>
      </c>
      <c r="G100" s="10">
        <f>ROUND(+'Aggregate Screens'!W200,0)</f>
        <v>391479</v>
      </c>
      <c r="H100" s="13">
        <f>ROUND(+'Aggregate Screens'!AN200,0)</f>
        <v>5095</v>
      </c>
      <c r="I100" s="11">
        <f t="shared" si="4"/>
        <v>76.84</v>
      </c>
      <c r="K100" s="12">
        <f t="shared" si="5"/>
        <v>0.10054425665998301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Screens'!W96,0)</f>
        <v>2696503</v>
      </c>
      <c r="E101" s="13">
        <f>ROUND(+'Aggregate Screens'!AN96,0)</f>
        <v>16033</v>
      </c>
      <c r="F101" s="11">
        <f t="shared" si="3"/>
        <v>168.18</v>
      </c>
      <c r="G101" s="10">
        <f>ROUND(+'Aggregate Screens'!W201,0)</f>
        <v>2529072</v>
      </c>
      <c r="H101" s="13">
        <f>ROUND(+'Aggregate Screens'!AN201,0)</f>
        <v>15909</v>
      </c>
      <c r="I101" s="11">
        <f t="shared" si="4"/>
        <v>158.97</v>
      </c>
      <c r="K101" s="12">
        <f t="shared" si="5"/>
        <v>-0.05476275419193721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Screens'!W97,0)</f>
        <v>406499</v>
      </c>
      <c r="E102" s="13">
        <f>ROUND(+'Aggregate Screens'!AN97,0)</f>
        <v>13830</v>
      </c>
      <c r="F102" s="11">
        <f t="shared" si="3"/>
        <v>29.39</v>
      </c>
      <c r="G102" s="10">
        <f>ROUND(+'Aggregate Screens'!W202,0)</f>
        <v>355967</v>
      </c>
      <c r="H102" s="13">
        <f>ROUND(+'Aggregate Screens'!AN202,0)</f>
        <v>15387</v>
      </c>
      <c r="I102" s="11">
        <f t="shared" si="4"/>
        <v>23.13</v>
      </c>
      <c r="K102" s="12">
        <f t="shared" si="5"/>
        <v>-0.21299761823749574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Screens'!W98,0)</f>
        <v>0</v>
      </c>
      <c r="E103" s="13">
        <f>ROUND(+'Aggregate Screens'!AN98,0)</f>
        <v>0</v>
      </c>
      <c r="F103" s="11">
        <f t="shared" si="3"/>
      </c>
      <c r="G103" s="10">
        <f>ROUND(+'Aggregate Screens'!W203,0)</f>
        <v>740632</v>
      </c>
      <c r="H103" s="13">
        <f>ROUND(+'Aggregate Screens'!AN203,0)</f>
        <v>1638</v>
      </c>
      <c r="I103" s="11">
        <f t="shared" si="4"/>
        <v>452.16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Screens'!W99,0)</f>
        <v>422240</v>
      </c>
      <c r="E104" s="13">
        <f>ROUND(+'Aggregate Screens'!AN99,0)</f>
        <v>2105</v>
      </c>
      <c r="F104" s="11">
        <f t="shared" si="3"/>
        <v>200.59</v>
      </c>
      <c r="G104" s="10">
        <f>ROUND(+'Aggregate Screens'!W204,0)</f>
        <v>430129</v>
      </c>
      <c r="H104" s="13">
        <f>ROUND(+'Aggregate Screens'!AN204,0)</f>
        <v>2056</v>
      </c>
      <c r="I104" s="11">
        <f t="shared" si="4"/>
        <v>209.21</v>
      </c>
      <c r="K104" s="12">
        <f t="shared" si="5"/>
        <v>0.04297322897452527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Screens'!W100,0)</f>
        <v>75076</v>
      </c>
      <c r="E105" s="13">
        <f>ROUND(+'Aggregate Screens'!AN100,0)</f>
        <v>981</v>
      </c>
      <c r="F105" s="11">
        <f t="shared" si="3"/>
        <v>76.53</v>
      </c>
      <c r="G105" s="10">
        <f>ROUND(+'Aggregate Screens'!W205,0)</f>
        <v>77009</v>
      </c>
      <c r="H105" s="13">
        <f>ROUND(+'Aggregate Screens'!AN205,0)</f>
        <v>926</v>
      </c>
      <c r="I105" s="11">
        <f t="shared" si="4"/>
        <v>83.16</v>
      </c>
      <c r="K105" s="12">
        <f t="shared" si="5"/>
        <v>0.08663269306154442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Screens'!W101,0)</f>
        <v>12116</v>
      </c>
      <c r="E106" s="13">
        <f>ROUND(+'Aggregate Screens'!AN101,0)</f>
        <v>567</v>
      </c>
      <c r="F106" s="11">
        <f t="shared" si="3"/>
        <v>21.37</v>
      </c>
      <c r="G106" s="10">
        <f>ROUND(+'Aggregate Screens'!W206,0)</f>
        <v>10197</v>
      </c>
      <c r="H106" s="13">
        <f>ROUND(+'Aggregate Screens'!AN206,0)</f>
        <v>547</v>
      </c>
      <c r="I106" s="11">
        <f t="shared" si="4"/>
        <v>18.64</v>
      </c>
      <c r="K106" s="12">
        <f t="shared" si="5"/>
        <v>-0.127749181094993</v>
      </c>
    </row>
    <row r="107" spans="4:11" ht="12">
      <c r="D107" s="10"/>
      <c r="E107" s="13"/>
      <c r="F107" s="11"/>
      <c r="G107" s="10"/>
      <c r="H107" s="13"/>
      <c r="I107" s="11"/>
      <c r="K107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75" zoomScaleNormal="75" zoomScalePageLayoutView="0" workbookViewId="0" topLeftCell="A65">
      <selection activeCell="K106" sqref="K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5" width="7.875" style="0" bestFit="1" customWidth="1"/>
    <col min="6" max="6" width="7.125" style="0" bestFit="1" customWidth="1"/>
    <col min="7" max="7" width="9.875" style="0" bestFit="1" customWidth="1"/>
    <col min="8" max="8" width="7.875" style="0" bestFit="1" customWidth="1"/>
    <col min="9" max="9" width="7.125" style="0" bestFit="1" customWidth="1"/>
    <col min="10" max="10" width="2.625" style="0" customWidth="1"/>
    <col min="11" max="11" width="9.125" style="0" bestFit="1" customWidth="1"/>
  </cols>
  <sheetData>
    <row r="1" spans="1:9" ht="12">
      <c r="A1" s="9" t="s">
        <v>46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30</v>
      </c>
    </row>
    <row r="4" spans="1:9" ht="12">
      <c r="A4" s="7" t="s">
        <v>29</v>
      </c>
      <c r="B4" s="6"/>
      <c r="C4" s="6"/>
      <c r="D4" s="8"/>
      <c r="E4" s="7"/>
      <c r="F4" s="6"/>
      <c r="G4" s="6"/>
      <c r="H4" s="6"/>
      <c r="I4" s="6"/>
    </row>
    <row r="5" spans="1:9" ht="12">
      <c r="A5" s="7" t="s">
        <v>69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47</v>
      </c>
      <c r="F8" s="14" t="s">
        <v>182</v>
      </c>
      <c r="G8" s="2" t="s">
        <v>47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43</v>
      </c>
      <c r="E9" s="2" t="s">
        <v>3</v>
      </c>
      <c r="F9" s="2" t="s">
        <v>3</v>
      </c>
      <c r="G9" s="2" t="s">
        <v>43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Screens'!Z5,0)</f>
        <v>9330014</v>
      </c>
      <c r="E10" s="13">
        <f>ROUND(+'Aggregate Screens'!AN5,0)</f>
        <v>64206</v>
      </c>
      <c r="F10" s="11">
        <f>IF(D10=0,"",IF(E10=0,"",ROUND(D10/E10,2)))</f>
        <v>145.31</v>
      </c>
      <c r="G10" s="10">
        <f>ROUND(+'Aggregate Screens'!Z110,0)</f>
        <v>14248724</v>
      </c>
      <c r="H10" s="13">
        <f>ROUND(+'Aggregate Screens'!AN110,0)</f>
        <v>65434</v>
      </c>
      <c r="I10" s="11">
        <f>IF(G10=0,"",IF(H10=0,"",ROUND(G10/H10,2)))</f>
        <v>217.76</v>
      </c>
      <c r="K10" s="12">
        <f>IF(D10=0,"",IF(E10=0,"",IF(G10=0,"",IF(H10=0,"",+I10/F10-1))))</f>
        <v>0.4985892230403963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Screens'!Z6,0)</f>
        <v>4087486</v>
      </c>
      <c r="E11" s="13">
        <f>ROUND(+'Aggregate Screens'!AN6,0)</f>
        <v>25431</v>
      </c>
      <c r="F11" s="11">
        <f aca="true" t="shared" si="0" ref="F11:F74">IF(D11=0,"",IF(E11=0,"",ROUND(D11/E11,2)))</f>
        <v>160.73</v>
      </c>
      <c r="G11" s="10">
        <f>ROUND(+'Aggregate Screens'!Z111,0)</f>
        <v>5822267</v>
      </c>
      <c r="H11" s="13">
        <f>ROUND(+'Aggregate Screens'!AN111,0)</f>
        <v>27098</v>
      </c>
      <c r="I11" s="11">
        <f aca="true" t="shared" si="1" ref="I11:I74">IF(G11=0,"",IF(H11=0,"",ROUND(G11/H11,2)))</f>
        <v>214.86</v>
      </c>
      <c r="K11" s="12">
        <f aca="true" t="shared" si="2" ref="K11:K74">IF(D11=0,"",IF(E11=0,"",IF(G11=0,"",IF(H11=0,"",+I11/F11-1))))</f>
        <v>0.33677595968394214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Screens'!Z7,0)</f>
        <v>0</v>
      </c>
      <c r="E12" s="13">
        <f>ROUND(+'Aggregate Screens'!AN7,0)</f>
        <v>1629</v>
      </c>
      <c r="F12" s="11">
        <f t="shared" si="0"/>
      </c>
      <c r="G12" s="10">
        <f>ROUND(+'Aggregate Screens'!Z112,0)</f>
        <v>0</v>
      </c>
      <c r="H12" s="13">
        <f>ROUND(+'Aggregate Screens'!AN112,0)</f>
        <v>1645</v>
      </c>
      <c r="I12" s="11">
        <f t="shared" si="1"/>
      </c>
      <c r="K12" s="12">
        <f t="shared" si="2"/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Screens'!Z8,0)</f>
        <v>3397044</v>
      </c>
      <c r="E13" s="13">
        <f>ROUND(+'Aggregate Screens'!AN8,0)</f>
        <v>76904</v>
      </c>
      <c r="F13" s="11">
        <f t="shared" si="0"/>
        <v>44.17</v>
      </c>
      <c r="G13" s="10">
        <f>ROUND(+'Aggregate Screens'!Z113,0)</f>
        <v>3415927</v>
      </c>
      <c r="H13" s="13">
        <f>ROUND(+'Aggregate Screens'!AN113,0)</f>
        <v>79237</v>
      </c>
      <c r="I13" s="11">
        <f t="shared" si="1"/>
        <v>43.11</v>
      </c>
      <c r="K13" s="12">
        <f t="shared" si="2"/>
        <v>-0.023998188815938515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Screens'!Z9,0)</f>
        <v>13416000</v>
      </c>
      <c r="E14" s="13">
        <f>ROUND(+'Aggregate Screens'!AN9,0)</f>
        <v>26512</v>
      </c>
      <c r="F14" s="11">
        <f t="shared" si="0"/>
        <v>506.04</v>
      </c>
      <c r="G14" s="10">
        <f>ROUND(+'Aggregate Screens'!Z114,0)</f>
        <v>12833000</v>
      </c>
      <c r="H14" s="13">
        <f>ROUND(+'Aggregate Screens'!AN114,0)</f>
        <v>28361</v>
      </c>
      <c r="I14" s="11">
        <f t="shared" si="1"/>
        <v>452.49</v>
      </c>
      <c r="K14" s="12">
        <f t="shared" si="2"/>
        <v>-0.10582167417595445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Screens'!Z10,0)</f>
        <v>0</v>
      </c>
      <c r="E15" s="13">
        <f>ROUND(+'Aggregate Screens'!AN10,0)</f>
        <v>1208</v>
      </c>
      <c r="F15" s="11">
        <f t="shared" si="0"/>
      </c>
      <c r="G15" s="10">
        <f>ROUND(+'Aggregate Screens'!Z115,0)</f>
        <v>0</v>
      </c>
      <c r="H15" s="13">
        <f>ROUND(+'Aggregate Screens'!AN115,0)</f>
        <v>1122</v>
      </c>
      <c r="I15" s="11">
        <f t="shared" si="1"/>
      </c>
      <c r="K15" s="12">
        <f t="shared" si="2"/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Screens'!Z11,0)</f>
        <v>60955</v>
      </c>
      <c r="E16" s="13">
        <f>ROUND(+'Aggregate Screens'!AN11,0)</f>
        <v>2926</v>
      </c>
      <c r="F16" s="11">
        <f t="shared" si="0"/>
        <v>20.83</v>
      </c>
      <c r="G16" s="10">
        <f>ROUND(+'Aggregate Screens'!Z116,0)</f>
        <v>37701</v>
      </c>
      <c r="H16" s="13">
        <f>ROUND(+'Aggregate Screens'!AN116,0)</f>
        <v>2664</v>
      </c>
      <c r="I16" s="11">
        <f t="shared" si="1"/>
        <v>14.15</v>
      </c>
      <c r="K16" s="12">
        <f t="shared" si="2"/>
        <v>-0.32069131060969747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Screens'!Z12,0)</f>
        <v>537977</v>
      </c>
      <c r="E17" s="13">
        <f>ROUND(+'Aggregate Screens'!AN12,0)</f>
        <v>4975</v>
      </c>
      <c r="F17" s="11">
        <f t="shared" si="0"/>
        <v>108.14</v>
      </c>
      <c r="G17" s="10">
        <f>ROUND(+'Aggregate Screens'!Z117,0)</f>
        <v>434431</v>
      </c>
      <c r="H17" s="13">
        <f>ROUND(+'Aggregate Screens'!AN117,0)</f>
        <v>4807</v>
      </c>
      <c r="I17" s="11">
        <f t="shared" si="1"/>
        <v>90.37</v>
      </c>
      <c r="K17" s="12">
        <f t="shared" si="2"/>
        <v>-0.16432402441279814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Screens'!Z13,0)</f>
        <v>162426</v>
      </c>
      <c r="E18" s="13">
        <f>ROUND(+'Aggregate Screens'!AN13,0)</f>
        <v>1506</v>
      </c>
      <c r="F18" s="11">
        <f t="shared" si="0"/>
        <v>107.85</v>
      </c>
      <c r="G18" s="10">
        <f>ROUND(+'Aggregate Screens'!Z118,0)</f>
        <v>134978</v>
      </c>
      <c r="H18" s="13">
        <f>ROUND(+'Aggregate Screens'!AN118,0)</f>
        <v>1454</v>
      </c>
      <c r="I18" s="11">
        <f t="shared" si="1"/>
        <v>92.83</v>
      </c>
      <c r="K18" s="12">
        <f t="shared" si="2"/>
        <v>-0.1392675011590171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Screens'!Z14,0)</f>
        <v>1990859</v>
      </c>
      <c r="E19" s="13">
        <f>ROUND(+'Aggregate Screens'!AN14,0)</f>
        <v>23290</v>
      </c>
      <c r="F19" s="11">
        <f t="shared" si="0"/>
        <v>85.48</v>
      </c>
      <c r="G19" s="10">
        <f>ROUND(+'Aggregate Screens'!Z119,0)</f>
        <v>2063920</v>
      </c>
      <c r="H19" s="13">
        <f>ROUND(+'Aggregate Screens'!AN119,0)</f>
        <v>24570</v>
      </c>
      <c r="I19" s="11">
        <f t="shared" si="1"/>
        <v>84</v>
      </c>
      <c r="K19" s="12">
        <f t="shared" si="2"/>
        <v>-0.017313991576977106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Screens'!Z15,0)</f>
        <v>323000</v>
      </c>
      <c r="E20" s="13">
        <f>ROUND(+'Aggregate Screens'!AN15,0)</f>
        <v>43532</v>
      </c>
      <c r="F20" s="11">
        <f t="shared" si="0"/>
        <v>7.42</v>
      </c>
      <c r="G20" s="10">
        <f>ROUND(+'Aggregate Screens'!Z120,0)</f>
        <v>347000</v>
      </c>
      <c r="H20" s="13">
        <f>ROUND(+'Aggregate Screens'!AN120,0)</f>
        <v>43020</v>
      </c>
      <c r="I20" s="11">
        <f t="shared" si="1"/>
        <v>8.07</v>
      </c>
      <c r="K20" s="12">
        <f t="shared" si="2"/>
        <v>0.08760107816711593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Screens'!Z16,0)</f>
        <v>1489339</v>
      </c>
      <c r="E21" s="13">
        <f>ROUND(+'Aggregate Screens'!AN16,0)</f>
        <v>46717</v>
      </c>
      <c r="F21" s="11">
        <f t="shared" si="0"/>
        <v>31.88</v>
      </c>
      <c r="G21" s="10">
        <f>ROUND(+'Aggregate Screens'!Z121,0)</f>
        <v>1895853</v>
      </c>
      <c r="H21" s="13">
        <f>ROUND(+'Aggregate Screens'!AN121,0)</f>
        <v>43072</v>
      </c>
      <c r="I21" s="11">
        <f t="shared" si="1"/>
        <v>44.02</v>
      </c>
      <c r="K21" s="12">
        <f t="shared" si="2"/>
        <v>0.3808030112923464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Screens'!Z17,0)</f>
        <v>58516</v>
      </c>
      <c r="E22" s="13">
        <f>ROUND(+'Aggregate Screens'!AN17,0)</f>
        <v>3584</v>
      </c>
      <c r="F22" s="11">
        <f t="shared" si="0"/>
        <v>16.33</v>
      </c>
      <c r="G22" s="10">
        <f>ROUND(+'Aggregate Screens'!Z122,0)</f>
        <v>-339342</v>
      </c>
      <c r="H22" s="13">
        <f>ROUND(+'Aggregate Screens'!AN122,0)</f>
        <v>3826</v>
      </c>
      <c r="I22" s="11">
        <f t="shared" si="1"/>
        <v>-88.69</v>
      </c>
      <c r="K22" s="12">
        <f t="shared" si="2"/>
        <v>-6.431108389467239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Screens'!Z18,0)</f>
        <v>1626658</v>
      </c>
      <c r="E23" s="13">
        <f>ROUND(+'Aggregate Screens'!AN18,0)</f>
        <v>18891</v>
      </c>
      <c r="F23" s="11">
        <f t="shared" si="0"/>
        <v>86.11</v>
      </c>
      <c r="G23" s="10">
        <f>ROUND(+'Aggregate Screens'!Z123,0)</f>
        <v>10172026</v>
      </c>
      <c r="H23" s="13">
        <f>ROUND(+'Aggregate Screens'!AN123,0)</f>
        <v>24058</v>
      </c>
      <c r="I23" s="11">
        <f t="shared" si="1"/>
        <v>422.81</v>
      </c>
      <c r="K23" s="12">
        <f t="shared" si="2"/>
        <v>3.9101149692254094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Screens'!Z19,0)</f>
        <v>494981</v>
      </c>
      <c r="E24" s="13">
        <f>ROUND(+'Aggregate Screens'!AN19,0)</f>
        <v>13147</v>
      </c>
      <c r="F24" s="11">
        <f t="shared" si="0"/>
        <v>37.65</v>
      </c>
      <c r="G24" s="10">
        <f>ROUND(+'Aggregate Screens'!Z124,0)</f>
        <v>418277</v>
      </c>
      <c r="H24" s="13">
        <f>ROUND(+'Aggregate Screens'!AN124,0)</f>
        <v>13521</v>
      </c>
      <c r="I24" s="11">
        <f t="shared" si="1"/>
        <v>30.94</v>
      </c>
      <c r="K24" s="12">
        <f t="shared" si="2"/>
        <v>-0.17822045152722432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Screens'!Z20,0)</f>
        <v>1266257</v>
      </c>
      <c r="E25" s="13">
        <f>ROUND(+'Aggregate Screens'!AN20,0)</f>
        <v>11240</v>
      </c>
      <c r="F25" s="11">
        <f t="shared" si="0"/>
        <v>112.66</v>
      </c>
      <c r="G25" s="10">
        <f>ROUND(+'Aggregate Screens'!Z125,0)</f>
        <v>1297971</v>
      </c>
      <c r="H25" s="13">
        <f>ROUND(+'Aggregate Screens'!AN125,0)</f>
        <v>11618</v>
      </c>
      <c r="I25" s="11">
        <f t="shared" si="1"/>
        <v>111.72</v>
      </c>
      <c r="K25" s="12">
        <f t="shared" si="2"/>
        <v>-0.008343688975679053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Screens'!Z21,0)</f>
        <v>310707</v>
      </c>
      <c r="E26" s="13">
        <f>ROUND(+'Aggregate Screens'!AN21,0)</f>
        <v>3984</v>
      </c>
      <c r="F26" s="11">
        <f t="shared" si="0"/>
        <v>77.99</v>
      </c>
      <c r="G26" s="10">
        <f>ROUND(+'Aggregate Screens'!Z126,0)</f>
        <v>469233</v>
      </c>
      <c r="H26" s="13">
        <f>ROUND(+'Aggregate Screens'!AN126,0)</f>
        <v>4221</v>
      </c>
      <c r="I26" s="11">
        <f t="shared" si="1"/>
        <v>111.17</v>
      </c>
      <c r="K26" s="12">
        <f t="shared" si="2"/>
        <v>0.4254391588665214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Screens'!Z22,0)</f>
        <v>228487</v>
      </c>
      <c r="E27" s="13">
        <f>ROUND(+'Aggregate Screens'!AN22,0)</f>
        <v>1214</v>
      </c>
      <c r="F27" s="11">
        <f t="shared" si="0"/>
        <v>188.21</v>
      </c>
      <c r="G27" s="10">
        <f>ROUND(+'Aggregate Screens'!Z127,0)</f>
        <v>192427</v>
      </c>
      <c r="H27" s="13">
        <f>ROUND(+'Aggregate Screens'!AN127,0)</f>
        <v>1212</v>
      </c>
      <c r="I27" s="11">
        <f t="shared" si="1"/>
        <v>158.77</v>
      </c>
      <c r="K27" s="12">
        <f t="shared" si="2"/>
        <v>-0.15642101907443806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Screens'!Z23,0)</f>
        <v>25580</v>
      </c>
      <c r="E28" s="13">
        <f>ROUND(+'Aggregate Screens'!AN23,0)</f>
        <v>2419</v>
      </c>
      <c r="F28" s="11">
        <f t="shared" si="0"/>
        <v>10.57</v>
      </c>
      <c r="G28" s="10">
        <f>ROUND(+'Aggregate Screens'!Z128,0)</f>
        <v>43238</v>
      </c>
      <c r="H28" s="13">
        <f>ROUND(+'Aggregate Screens'!AN128,0)</f>
        <v>1940</v>
      </c>
      <c r="I28" s="11">
        <f t="shared" si="1"/>
        <v>22.29</v>
      </c>
      <c r="K28" s="12">
        <f t="shared" si="2"/>
        <v>1.10879848628193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Screens'!Z24,0)</f>
        <v>879231</v>
      </c>
      <c r="E29" s="13">
        <f>ROUND(+'Aggregate Screens'!AN24,0)</f>
        <v>13790</v>
      </c>
      <c r="F29" s="11">
        <f t="shared" si="0"/>
        <v>63.76</v>
      </c>
      <c r="G29" s="10">
        <f>ROUND(+'Aggregate Screens'!Z129,0)</f>
        <v>987689</v>
      </c>
      <c r="H29" s="13">
        <f>ROUND(+'Aggregate Screens'!AN129,0)</f>
        <v>13198</v>
      </c>
      <c r="I29" s="11">
        <f t="shared" si="1"/>
        <v>74.84</v>
      </c>
      <c r="K29" s="12">
        <f t="shared" si="2"/>
        <v>0.17377666248431622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Screens'!Z25,0)</f>
        <v>37069</v>
      </c>
      <c r="E30" s="13">
        <f>ROUND(+'Aggregate Screens'!AN25,0)</f>
        <v>2002</v>
      </c>
      <c r="F30" s="11">
        <f t="shared" si="0"/>
        <v>18.52</v>
      </c>
      <c r="G30" s="10">
        <f>ROUND(+'Aggregate Screens'!Z130,0)</f>
        <v>261919</v>
      </c>
      <c r="H30" s="13">
        <f>ROUND(+'Aggregate Screens'!AN130,0)</f>
        <v>1817</v>
      </c>
      <c r="I30" s="11">
        <f t="shared" si="1"/>
        <v>144.15</v>
      </c>
      <c r="K30" s="12">
        <f t="shared" si="2"/>
        <v>6.783477321814256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Screens'!Z26,0)</f>
        <v>237770</v>
      </c>
      <c r="E31" s="13">
        <f>ROUND(+'Aggregate Screens'!AN26,0)</f>
        <v>1630</v>
      </c>
      <c r="F31" s="11">
        <f t="shared" si="0"/>
        <v>145.87</v>
      </c>
      <c r="G31" s="10">
        <f>ROUND(+'Aggregate Screens'!Z131,0)</f>
        <v>217667</v>
      </c>
      <c r="H31" s="13">
        <f>ROUND(+'Aggregate Screens'!AN131,0)</f>
        <v>1521</v>
      </c>
      <c r="I31" s="11">
        <f t="shared" si="1"/>
        <v>143.11</v>
      </c>
      <c r="K31" s="12">
        <f t="shared" si="2"/>
        <v>-0.018920957016521522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Screens'!Z27,0)</f>
        <v>3549786</v>
      </c>
      <c r="E32" s="13">
        <f>ROUND(+'Aggregate Screens'!AN27,0)</f>
        <v>31658</v>
      </c>
      <c r="F32" s="11">
        <f t="shared" si="0"/>
        <v>112.13</v>
      </c>
      <c r="G32" s="10">
        <f>ROUND(+'Aggregate Screens'!Z132,0)</f>
        <v>3430635</v>
      </c>
      <c r="H32" s="13">
        <f>ROUND(+'Aggregate Screens'!AN132,0)</f>
        <v>33827</v>
      </c>
      <c r="I32" s="11">
        <f t="shared" si="1"/>
        <v>101.42</v>
      </c>
      <c r="K32" s="12">
        <f t="shared" si="2"/>
        <v>-0.09551413537857834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Screens'!Z28,0)</f>
        <v>1786310</v>
      </c>
      <c r="E33" s="13">
        <f>ROUND(+'Aggregate Screens'!AN28,0)</f>
        <v>11731</v>
      </c>
      <c r="F33" s="11">
        <f t="shared" si="0"/>
        <v>152.27</v>
      </c>
      <c r="G33" s="10">
        <f>ROUND(+'Aggregate Screens'!Z133,0)</f>
        <v>1687909</v>
      </c>
      <c r="H33" s="13">
        <f>ROUND(+'Aggregate Screens'!AN133,0)</f>
        <v>12132</v>
      </c>
      <c r="I33" s="11">
        <f t="shared" si="1"/>
        <v>139.13</v>
      </c>
      <c r="K33" s="12">
        <f t="shared" si="2"/>
        <v>-0.08629408287909646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Screens'!Z29,0)</f>
        <v>1218559</v>
      </c>
      <c r="E34" s="13">
        <f>ROUND(+'Aggregate Screens'!AN29,0)</f>
        <v>6208</v>
      </c>
      <c r="F34" s="11">
        <f t="shared" si="0"/>
        <v>196.29</v>
      </c>
      <c r="G34" s="10">
        <f>ROUND(+'Aggregate Screens'!Z134,0)</f>
        <v>1157616</v>
      </c>
      <c r="H34" s="13">
        <f>ROUND(+'Aggregate Screens'!AN134,0)</f>
        <v>6490</v>
      </c>
      <c r="I34" s="11">
        <f t="shared" si="1"/>
        <v>178.37</v>
      </c>
      <c r="K34" s="12">
        <f t="shared" si="2"/>
        <v>-0.09129349431962908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Screens'!Z30,0)</f>
        <v>520912</v>
      </c>
      <c r="E35" s="13">
        <f>ROUND(+'Aggregate Screens'!AN30,0)</f>
        <v>1836</v>
      </c>
      <c r="F35" s="11">
        <f t="shared" si="0"/>
        <v>283.72</v>
      </c>
      <c r="G35" s="10">
        <f>ROUND(+'Aggregate Screens'!Z135,0)</f>
        <v>466380</v>
      </c>
      <c r="H35" s="13">
        <f>ROUND(+'Aggregate Screens'!AN135,0)</f>
        <v>1549</v>
      </c>
      <c r="I35" s="11">
        <f t="shared" si="1"/>
        <v>301.08</v>
      </c>
      <c r="K35" s="12">
        <f t="shared" si="2"/>
        <v>0.061187085859297774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Screens'!Z31,0)</f>
        <v>136655</v>
      </c>
      <c r="E36" s="13">
        <f>ROUND(+'Aggregate Screens'!AN31,0)</f>
        <v>252</v>
      </c>
      <c r="F36" s="11">
        <f t="shared" si="0"/>
        <v>542.28</v>
      </c>
      <c r="G36" s="10">
        <f>ROUND(+'Aggregate Screens'!Z136,0)</f>
        <v>133064</v>
      </c>
      <c r="H36" s="13">
        <f>ROUND(+'Aggregate Screens'!AN136,0)</f>
        <v>237</v>
      </c>
      <c r="I36" s="11">
        <f t="shared" si="1"/>
        <v>561.45</v>
      </c>
      <c r="K36" s="12">
        <f t="shared" si="2"/>
        <v>0.03535074131445026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Screens'!Z32,0)</f>
        <v>7677071</v>
      </c>
      <c r="E37" s="13">
        <f>ROUND(+'Aggregate Screens'!AN32,0)</f>
        <v>22063</v>
      </c>
      <c r="F37" s="11">
        <f t="shared" si="0"/>
        <v>347.96</v>
      </c>
      <c r="G37" s="10">
        <f>ROUND(+'Aggregate Screens'!Z137,0)</f>
        <v>5254935</v>
      </c>
      <c r="H37" s="13">
        <f>ROUND(+'Aggregate Screens'!AN137,0)</f>
        <v>21554</v>
      </c>
      <c r="I37" s="11">
        <f t="shared" si="1"/>
        <v>243.8</v>
      </c>
      <c r="K37" s="12">
        <f t="shared" si="2"/>
        <v>-0.2993447522703758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Screens'!Z33,0)</f>
        <v>0</v>
      </c>
      <c r="E38" s="13">
        <f>ROUND(+'Aggregate Screens'!AN33,0)</f>
        <v>224</v>
      </c>
      <c r="F38" s="11">
        <f t="shared" si="0"/>
      </c>
      <c r="G38" s="10">
        <f>ROUND(+'Aggregate Screens'!Z138,0)</f>
        <v>0</v>
      </c>
      <c r="H38" s="13">
        <f>ROUND(+'Aggregate Screens'!AN138,0)</f>
        <v>509</v>
      </c>
      <c r="I38" s="11">
        <f t="shared" si="1"/>
      </c>
      <c r="K38" s="12">
        <f t="shared" si="2"/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Screens'!Z34,0)</f>
        <v>5973946</v>
      </c>
      <c r="E39" s="13">
        <f>ROUND(+'Aggregate Screens'!AN34,0)</f>
        <v>47661</v>
      </c>
      <c r="F39" s="11">
        <f t="shared" si="0"/>
        <v>125.34</v>
      </c>
      <c r="G39" s="10">
        <f>ROUND(+'Aggregate Screens'!Z139,0)</f>
        <v>5686480</v>
      </c>
      <c r="H39" s="13">
        <f>ROUND(+'Aggregate Screens'!AN139,0)</f>
        <v>52314</v>
      </c>
      <c r="I39" s="11">
        <f t="shared" si="1"/>
        <v>108.7</v>
      </c>
      <c r="K39" s="12">
        <f t="shared" si="2"/>
        <v>-0.1327588958034147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Screens'!Z35,0)</f>
        <v>41914</v>
      </c>
      <c r="E40" s="13">
        <f>ROUND(+'Aggregate Screens'!AN35,0)</f>
        <v>4378</v>
      </c>
      <c r="F40" s="11">
        <f t="shared" si="0"/>
        <v>9.57</v>
      </c>
      <c r="G40" s="10">
        <f>ROUND(+'Aggregate Screens'!Z140,0)</f>
        <v>28465</v>
      </c>
      <c r="H40" s="13">
        <f>ROUND(+'Aggregate Screens'!AN140,0)</f>
        <v>4690</v>
      </c>
      <c r="I40" s="11">
        <f t="shared" si="1"/>
        <v>6.07</v>
      </c>
      <c r="K40" s="12">
        <f t="shared" si="2"/>
        <v>-0.36572622779519326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Screens'!Z36,0)</f>
        <v>134242</v>
      </c>
      <c r="E41" s="13">
        <f>ROUND(+'Aggregate Screens'!AN36,0)</f>
        <v>1264</v>
      </c>
      <c r="F41" s="11">
        <f t="shared" si="0"/>
        <v>106.2</v>
      </c>
      <c r="G41" s="10">
        <f>ROUND(+'Aggregate Screens'!Z141,0)</f>
        <v>435008</v>
      </c>
      <c r="H41" s="13">
        <f>ROUND(+'Aggregate Screens'!AN141,0)</f>
        <v>1369</v>
      </c>
      <c r="I41" s="11">
        <f t="shared" si="1"/>
        <v>317.76</v>
      </c>
      <c r="K41" s="12">
        <f t="shared" si="2"/>
        <v>1.992090395480226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Screens'!Z37,0)</f>
        <v>295168</v>
      </c>
      <c r="E42" s="13">
        <f>ROUND(+'Aggregate Screens'!AN37,0)</f>
        <v>13168</v>
      </c>
      <c r="F42" s="11">
        <f t="shared" si="0"/>
        <v>22.42</v>
      </c>
      <c r="G42" s="10">
        <f>ROUND(+'Aggregate Screens'!Z142,0)</f>
        <v>244622</v>
      </c>
      <c r="H42" s="13">
        <f>ROUND(+'Aggregate Screens'!AN142,0)</f>
        <v>12871</v>
      </c>
      <c r="I42" s="11">
        <f t="shared" si="1"/>
        <v>19.01</v>
      </c>
      <c r="K42" s="12">
        <f t="shared" si="2"/>
        <v>-0.15209634255129345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Screens'!Z38,0)</f>
        <v>79556</v>
      </c>
      <c r="E43" s="13">
        <f>ROUND(+'Aggregate Screens'!AN38,0)</f>
        <v>5790</v>
      </c>
      <c r="F43" s="11">
        <f t="shared" si="0"/>
        <v>13.74</v>
      </c>
      <c r="G43" s="10">
        <f>ROUND(+'Aggregate Screens'!Z143,0)</f>
        <v>96880</v>
      </c>
      <c r="H43" s="13">
        <f>ROUND(+'Aggregate Screens'!AN143,0)</f>
        <v>5972</v>
      </c>
      <c r="I43" s="11">
        <f t="shared" si="1"/>
        <v>16.22</v>
      </c>
      <c r="K43" s="12">
        <f t="shared" si="2"/>
        <v>0.18049490538573498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Screens'!Z39,0)</f>
        <v>211780</v>
      </c>
      <c r="E44" s="13">
        <f>ROUND(+'Aggregate Screens'!AN39,0)</f>
        <v>4926</v>
      </c>
      <c r="F44" s="11">
        <f t="shared" si="0"/>
        <v>42.99</v>
      </c>
      <c r="G44" s="10">
        <f>ROUND(+'Aggregate Screens'!Z144,0)</f>
        <v>203233</v>
      </c>
      <c r="H44" s="13">
        <f>ROUND(+'Aggregate Screens'!AN144,0)</f>
        <v>4607</v>
      </c>
      <c r="I44" s="11">
        <f t="shared" si="1"/>
        <v>44.11</v>
      </c>
      <c r="K44" s="12">
        <f t="shared" si="2"/>
        <v>0.026052570365201255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Screens'!Z40,0)</f>
        <v>135506</v>
      </c>
      <c r="E45" s="13">
        <f>ROUND(+'Aggregate Screens'!AN40,0)</f>
        <v>2275</v>
      </c>
      <c r="F45" s="11">
        <f t="shared" si="0"/>
        <v>59.56</v>
      </c>
      <c r="G45" s="10">
        <f>ROUND(+'Aggregate Screens'!Z145,0)</f>
        <v>119640</v>
      </c>
      <c r="H45" s="13">
        <f>ROUND(+'Aggregate Screens'!AN145,0)</f>
        <v>2016</v>
      </c>
      <c r="I45" s="11">
        <f t="shared" si="1"/>
        <v>59.35</v>
      </c>
      <c r="K45" s="12">
        <f t="shared" si="2"/>
        <v>-0.003525856279382178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Screens'!Z41,0)</f>
        <v>781993</v>
      </c>
      <c r="E46" s="13">
        <f>ROUND(+'Aggregate Screens'!AN41,0)</f>
        <v>5384</v>
      </c>
      <c r="F46" s="11">
        <f t="shared" si="0"/>
        <v>145.24</v>
      </c>
      <c r="G46" s="10">
        <f>ROUND(+'Aggregate Screens'!Z146,0)</f>
        <v>0</v>
      </c>
      <c r="H46" s="13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Screens'!Z42,0)</f>
        <v>112</v>
      </c>
      <c r="E47" s="13">
        <f>ROUND(+'Aggregate Screens'!AN42,0)</f>
        <v>521</v>
      </c>
      <c r="F47" s="11">
        <f t="shared" si="0"/>
        <v>0.21</v>
      </c>
      <c r="G47" s="10">
        <f>ROUND(+'Aggregate Screens'!Z147,0)</f>
        <v>5561</v>
      </c>
      <c r="H47" s="13">
        <f>ROUND(+'Aggregate Screens'!AN147,0)</f>
        <v>588</v>
      </c>
      <c r="I47" s="11">
        <f t="shared" si="1"/>
        <v>9.46</v>
      </c>
      <c r="K47" s="12">
        <f t="shared" si="2"/>
        <v>44.04761904761905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Screens'!Z43,0)</f>
        <v>273002</v>
      </c>
      <c r="E48" s="13">
        <f>ROUND(+'Aggregate Screens'!AN43,0)</f>
        <v>1899</v>
      </c>
      <c r="F48" s="11">
        <f t="shared" si="0"/>
        <v>143.76</v>
      </c>
      <c r="G48" s="10">
        <f>ROUND(+'Aggregate Screens'!Z148,0)</f>
        <v>252083</v>
      </c>
      <c r="H48" s="13">
        <f>ROUND(+'Aggregate Screens'!AN148,0)</f>
        <v>1895</v>
      </c>
      <c r="I48" s="11">
        <f t="shared" si="1"/>
        <v>133.03</v>
      </c>
      <c r="K48" s="12">
        <f t="shared" si="2"/>
        <v>-0.07463828603227596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Screens'!Z44,0)</f>
        <v>2564563</v>
      </c>
      <c r="E49" s="13">
        <f>ROUND(+'Aggregate Screens'!AN44,0)</f>
        <v>20908</v>
      </c>
      <c r="F49" s="11">
        <f t="shared" si="0"/>
        <v>122.66</v>
      </c>
      <c r="G49" s="10">
        <f>ROUND(+'Aggregate Screens'!Z149,0)</f>
        <v>2691734</v>
      </c>
      <c r="H49" s="13">
        <f>ROUND(+'Aggregate Screens'!AN149,0)</f>
        <v>21534</v>
      </c>
      <c r="I49" s="11">
        <f t="shared" si="1"/>
        <v>125</v>
      </c>
      <c r="K49" s="12">
        <f t="shared" si="2"/>
        <v>0.01907712375672599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Screens'!Z45,0)</f>
        <v>4812558</v>
      </c>
      <c r="E50" s="13">
        <f>ROUND(+'Aggregate Screens'!AN45,0)</f>
        <v>48016</v>
      </c>
      <c r="F50" s="11">
        <f t="shared" si="0"/>
        <v>100.23</v>
      </c>
      <c r="G50" s="10">
        <f>ROUND(+'Aggregate Screens'!Z150,0)</f>
        <v>4229356</v>
      </c>
      <c r="H50" s="13">
        <f>ROUND(+'Aggregate Screens'!AN150,0)</f>
        <v>48950</v>
      </c>
      <c r="I50" s="11">
        <f t="shared" si="1"/>
        <v>86.4</v>
      </c>
      <c r="K50" s="12">
        <f t="shared" si="2"/>
        <v>-0.13798263992816517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Screens'!Z46,0)</f>
        <v>239498</v>
      </c>
      <c r="E51" s="13">
        <f>ROUND(+'Aggregate Screens'!AN46,0)</f>
        <v>501</v>
      </c>
      <c r="F51" s="11">
        <f t="shared" si="0"/>
        <v>478.04</v>
      </c>
      <c r="G51" s="10">
        <f>ROUND(+'Aggregate Screens'!Z151,0)</f>
        <v>195873</v>
      </c>
      <c r="H51" s="13">
        <f>ROUND(+'Aggregate Screens'!AN151,0)</f>
        <v>591</v>
      </c>
      <c r="I51" s="11">
        <f t="shared" si="1"/>
        <v>331.43</v>
      </c>
      <c r="K51" s="12">
        <f t="shared" si="2"/>
        <v>-0.30668981675173623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Screens'!Z47,0)</f>
        <v>2879513</v>
      </c>
      <c r="E52" s="13">
        <f>ROUND(+'Aggregate Screens'!AN47,0)</f>
        <v>23626</v>
      </c>
      <c r="F52" s="11">
        <f t="shared" si="0"/>
        <v>121.88</v>
      </c>
      <c r="G52" s="10">
        <f>ROUND(+'Aggregate Screens'!Z152,0)</f>
        <v>2915226</v>
      </c>
      <c r="H52" s="13">
        <f>ROUND(+'Aggregate Screens'!AN152,0)</f>
        <v>24107</v>
      </c>
      <c r="I52" s="11">
        <f t="shared" si="1"/>
        <v>120.93</v>
      </c>
      <c r="K52" s="12">
        <f t="shared" si="2"/>
        <v>-0.007794552018378642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Screens'!Z48,0)</f>
        <v>9232406</v>
      </c>
      <c r="E53" s="13">
        <f>ROUND(+'Aggregate Screens'!AN48,0)</f>
        <v>36964</v>
      </c>
      <c r="F53" s="11">
        <f t="shared" si="0"/>
        <v>249.77</v>
      </c>
      <c r="G53" s="10">
        <f>ROUND(+'Aggregate Screens'!Z153,0)</f>
        <v>10208086</v>
      </c>
      <c r="H53" s="13">
        <f>ROUND(+'Aggregate Screens'!AN153,0)</f>
        <v>40193</v>
      </c>
      <c r="I53" s="11">
        <f t="shared" si="1"/>
        <v>253.98</v>
      </c>
      <c r="K53" s="12">
        <f t="shared" si="2"/>
        <v>0.016855507066501074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Screens'!Z49,0)</f>
        <v>648926</v>
      </c>
      <c r="E54" s="13">
        <f>ROUND(+'Aggregate Screens'!AN49,0)</f>
        <v>11965</v>
      </c>
      <c r="F54" s="11">
        <f t="shared" si="0"/>
        <v>54.24</v>
      </c>
      <c r="G54" s="10">
        <f>ROUND(+'Aggregate Screens'!Z154,0)</f>
        <v>640583</v>
      </c>
      <c r="H54" s="13">
        <f>ROUND(+'Aggregate Screens'!AN154,0)</f>
        <v>12684</v>
      </c>
      <c r="I54" s="11">
        <f t="shared" si="1"/>
        <v>50.5</v>
      </c>
      <c r="K54" s="12">
        <f t="shared" si="2"/>
        <v>-0.06895280235988199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Screens'!Z50,0)</f>
        <v>0</v>
      </c>
      <c r="E55" s="13">
        <f>ROUND(+'Aggregate Screens'!AN50,0)</f>
        <v>7752</v>
      </c>
      <c r="F55" s="11">
        <f t="shared" si="0"/>
      </c>
      <c r="G55" s="10">
        <f>ROUND(+'Aggregate Screens'!Z155,0)</f>
        <v>0</v>
      </c>
      <c r="H55" s="13">
        <f>ROUND(+'Aggregate Screens'!AN155,0)</f>
        <v>8079</v>
      </c>
      <c r="I55" s="11">
        <f t="shared" si="1"/>
      </c>
      <c r="K55" s="12">
        <f t="shared" si="2"/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Screens'!Z51,0)</f>
        <v>144936</v>
      </c>
      <c r="E56" s="13">
        <f>ROUND(+'Aggregate Screens'!AN51,0)</f>
        <v>289</v>
      </c>
      <c r="F56" s="11">
        <f t="shared" si="0"/>
        <v>501.51</v>
      </c>
      <c r="G56" s="10">
        <f>ROUND(+'Aggregate Screens'!Z156,0)</f>
        <v>141459</v>
      </c>
      <c r="H56" s="13">
        <f>ROUND(+'Aggregate Screens'!AN156,0)</f>
        <v>1252</v>
      </c>
      <c r="I56" s="11">
        <f t="shared" si="1"/>
        <v>112.99</v>
      </c>
      <c r="K56" s="12">
        <f t="shared" si="2"/>
        <v>-0.7747004047775717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Screens'!Z52,0)</f>
        <v>1870987</v>
      </c>
      <c r="E57" s="13">
        <f>ROUND(+'Aggregate Screens'!AN52,0)</f>
        <v>15861</v>
      </c>
      <c r="F57" s="11">
        <f t="shared" si="0"/>
        <v>117.96</v>
      </c>
      <c r="G57" s="10">
        <f>ROUND(+'Aggregate Screens'!Z157,0)</f>
        <v>1438678</v>
      </c>
      <c r="H57" s="13">
        <f>ROUND(+'Aggregate Screens'!AN157,0)</f>
        <v>15975</v>
      </c>
      <c r="I57" s="11">
        <f t="shared" si="1"/>
        <v>90.06</v>
      </c>
      <c r="K57" s="12">
        <f t="shared" si="2"/>
        <v>-0.23652085452695826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Screens'!Z53,0)</f>
        <v>2929421</v>
      </c>
      <c r="E58" s="13">
        <f>ROUND(+'Aggregate Screens'!AN53,0)</f>
        <v>21255</v>
      </c>
      <c r="F58" s="11">
        <f t="shared" si="0"/>
        <v>137.82</v>
      </c>
      <c r="G58" s="10">
        <f>ROUND(+'Aggregate Screens'!Z158,0)</f>
        <v>2325119</v>
      </c>
      <c r="H58" s="13">
        <f>ROUND(+'Aggregate Screens'!AN158,0)</f>
        <v>22355</v>
      </c>
      <c r="I58" s="11">
        <f t="shared" si="1"/>
        <v>104.01</v>
      </c>
      <c r="K58" s="12">
        <f t="shared" si="2"/>
        <v>-0.24531998258598164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Screens'!Z54,0)</f>
        <v>685821</v>
      </c>
      <c r="E59" s="13">
        <f>ROUND(+'Aggregate Screens'!AN54,0)</f>
        <v>4055</v>
      </c>
      <c r="F59" s="11">
        <f t="shared" si="0"/>
        <v>169.13</v>
      </c>
      <c r="G59" s="10">
        <f>ROUND(+'Aggregate Screens'!Z159,0)</f>
        <v>403504</v>
      </c>
      <c r="H59" s="13">
        <f>ROUND(+'Aggregate Screens'!AN159,0)</f>
        <v>4400</v>
      </c>
      <c r="I59" s="11">
        <f t="shared" si="1"/>
        <v>91.71</v>
      </c>
      <c r="K59" s="12">
        <f t="shared" si="2"/>
        <v>-0.45775439011411345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Screens'!Z55,0)</f>
        <v>414132</v>
      </c>
      <c r="E60" s="13">
        <f>ROUND(+'Aggregate Screens'!AN55,0)</f>
        <v>494</v>
      </c>
      <c r="F60" s="11">
        <f t="shared" si="0"/>
        <v>838.32</v>
      </c>
      <c r="G60" s="10">
        <f>ROUND(+'Aggregate Screens'!Z160,0)</f>
        <v>0</v>
      </c>
      <c r="H60" s="13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Screens'!Z56,0)</f>
        <v>3462810</v>
      </c>
      <c r="E61" s="13">
        <f>ROUND(+'Aggregate Screens'!AN56,0)</f>
        <v>28659</v>
      </c>
      <c r="F61" s="11">
        <f t="shared" si="0"/>
        <v>120.83</v>
      </c>
      <c r="G61" s="10">
        <f>ROUND(+'Aggregate Screens'!Z161,0)</f>
        <v>3383056</v>
      </c>
      <c r="H61" s="13">
        <f>ROUND(+'Aggregate Screens'!AN161,0)</f>
        <v>28694</v>
      </c>
      <c r="I61" s="11">
        <f t="shared" si="1"/>
        <v>117.9</v>
      </c>
      <c r="K61" s="12">
        <f t="shared" si="2"/>
        <v>-0.024248944798477168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Screens'!Z57,0)</f>
        <v>1892670</v>
      </c>
      <c r="E62" s="13">
        <f>ROUND(+'Aggregate Screens'!AN57,0)</f>
        <v>30005</v>
      </c>
      <c r="F62" s="11">
        <f t="shared" si="0"/>
        <v>63.08</v>
      </c>
      <c r="G62" s="10">
        <f>ROUND(+'Aggregate Screens'!Z162,0)</f>
        <v>2023908</v>
      </c>
      <c r="H62" s="13">
        <f>ROUND(+'Aggregate Screens'!AN162,0)</f>
        <v>32043</v>
      </c>
      <c r="I62" s="11">
        <f t="shared" si="1"/>
        <v>63.16</v>
      </c>
      <c r="K62" s="12">
        <f t="shared" si="2"/>
        <v>0.0012682308180087531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Screens'!Z58,0)</f>
        <v>27439</v>
      </c>
      <c r="E63" s="13">
        <f>ROUND(+'Aggregate Screens'!AN58,0)</f>
        <v>3063</v>
      </c>
      <c r="F63" s="11">
        <f t="shared" si="0"/>
        <v>8.96</v>
      </c>
      <c r="G63" s="10">
        <f>ROUND(+'Aggregate Screens'!Z163,0)</f>
        <v>72728</v>
      </c>
      <c r="H63" s="13">
        <f>ROUND(+'Aggregate Screens'!AN163,0)</f>
        <v>3023</v>
      </c>
      <c r="I63" s="11">
        <f t="shared" si="1"/>
        <v>24.06</v>
      </c>
      <c r="K63" s="12">
        <f t="shared" si="2"/>
        <v>1.6852678571428568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Screens'!Z59,0)</f>
        <v>0</v>
      </c>
      <c r="E64" s="13">
        <f>ROUND(+'Aggregate Screens'!AN59,0)</f>
        <v>897</v>
      </c>
      <c r="F64" s="11">
        <f t="shared" si="0"/>
      </c>
      <c r="G64" s="10">
        <f>ROUND(+'Aggregate Screens'!Z164,0)</f>
        <v>0</v>
      </c>
      <c r="H64" s="13">
        <f>ROUND(+'Aggregate Screens'!AN164,0)</f>
        <v>937</v>
      </c>
      <c r="I64" s="11">
        <f t="shared" si="1"/>
      </c>
      <c r="K64" s="12">
        <f t="shared" si="2"/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Screens'!Z60,0)</f>
        <v>57526</v>
      </c>
      <c r="E65" s="13">
        <f>ROUND(+'Aggregate Screens'!AN60,0)</f>
        <v>1330</v>
      </c>
      <c r="F65" s="11">
        <f t="shared" si="0"/>
        <v>43.25</v>
      </c>
      <c r="G65" s="10">
        <f>ROUND(+'Aggregate Screens'!Z165,0)</f>
        <v>45911</v>
      </c>
      <c r="H65" s="13">
        <f>ROUND(+'Aggregate Screens'!AN165,0)</f>
        <v>2219</v>
      </c>
      <c r="I65" s="11">
        <f t="shared" si="1"/>
        <v>20.69</v>
      </c>
      <c r="K65" s="12">
        <f t="shared" si="2"/>
        <v>-0.5216184971098266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Screens'!Z61,0)</f>
        <v>205466</v>
      </c>
      <c r="E66" s="13">
        <f>ROUND(+'Aggregate Screens'!AN61,0)</f>
        <v>4449</v>
      </c>
      <c r="F66" s="11">
        <f t="shared" si="0"/>
        <v>46.18</v>
      </c>
      <c r="G66" s="10">
        <f>ROUND(+'Aggregate Screens'!Z166,0)</f>
        <v>131915</v>
      </c>
      <c r="H66" s="13">
        <f>ROUND(+'Aggregate Screens'!AN166,0)</f>
        <v>4267</v>
      </c>
      <c r="I66" s="11">
        <f t="shared" si="1"/>
        <v>30.92</v>
      </c>
      <c r="K66" s="12">
        <f t="shared" si="2"/>
        <v>-0.33044608055435254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Screens'!Z62,0)</f>
        <v>36472</v>
      </c>
      <c r="E67" s="13">
        <f>ROUND(+'Aggregate Screens'!AN62,0)</f>
        <v>1717</v>
      </c>
      <c r="F67" s="11">
        <f t="shared" si="0"/>
        <v>21.24</v>
      </c>
      <c r="G67" s="10">
        <f>ROUND(+'Aggregate Screens'!Z167,0)</f>
        <v>23525</v>
      </c>
      <c r="H67" s="13">
        <f>ROUND(+'Aggregate Screens'!AN167,0)</f>
        <v>1813</v>
      </c>
      <c r="I67" s="11">
        <f t="shared" si="1"/>
        <v>12.98</v>
      </c>
      <c r="K67" s="12">
        <f t="shared" si="2"/>
        <v>-0.38888888888888884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Screens'!Z63,0)</f>
        <v>2597295</v>
      </c>
      <c r="E68" s="13">
        <f>ROUND(+'Aggregate Screens'!AN63,0)</f>
        <v>34477</v>
      </c>
      <c r="F68" s="11">
        <f t="shared" si="0"/>
        <v>75.33</v>
      </c>
      <c r="G68" s="10">
        <f>ROUND(+'Aggregate Screens'!Z168,0)</f>
        <v>7970045</v>
      </c>
      <c r="H68" s="13">
        <f>ROUND(+'Aggregate Screens'!AN168,0)</f>
        <v>34729</v>
      </c>
      <c r="I68" s="11">
        <f t="shared" si="1"/>
        <v>229.49</v>
      </c>
      <c r="K68" s="12">
        <f t="shared" si="2"/>
        <v>2.0464622328421616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Screens'!Z64,0)</f>
        <v>141200</v>
      </c>
      <c r="E69" s="13">
        <f>ROUND(+'Aggregate Screens'!AN64,0)</f>
        <v>7230</v>
      </c>
      <c r="F69" s="11">
        <f t="shared" si="0"/>
        <v>19.53</v>
      </c>
      <c r="G69" s="10">
        <f>ROUND(+'Aggregate Screens'!Z169,0)</f>
        <v>503141</v>
      </c>
      <c r="H69" s="13">
        <f>ROUND(+'Aggregate Screens'!AN169,0)</f>
        <v>6463</v>
      </c>
      <c r="I69" s="11">
        <f t="shared" si="1"/>
        <v>77.85</v>
      </c>
      <c r="K69" s="12">
        <f t="shared" si="2"/>
        <v>2.9861751152073728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Screens'!Z65,0)</f>
        <v>79745</v>
      </c>
      <c r="E70" s="13">
        <f>ROUND(+'Aggregate Screens'!AN65,0)</f>
        <v>2799</v>
      </c>
      <c r="F70" s="11">
        <f t="shared" si="0"/>
        <v>28.49</v>
      </c>
      <c r="G70" s="10">
        <f>ROUND(+'Aggregate Screens'!Z170,0)</f>
        <v>13955</v>
      </c>
      <c r="H70" s="13">
        <f>ROUND(+'Aggregate Screens'!AN170,0)</f>
        <v>2947</v>
      </c>
      <c r="I70" s="11">
        <f t="shared" si="1"/>
        <v>4.74</v>
      </c>
      <c r="K70" s="12">
        <f t="shared" si="2"/>
        <v>-0.8336258336258336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Screens'!Z66,0)</f>
        <v>588</v>
      </c>
      <c r="E71" s="13">
        <f>ROUND(+'Aggregate Screens'!AN66,0)</f>
        <v>1358</v>
      </c>
      <c r="F71" s="11">
        <f t="shared" si="0"/>
        <v>0.43</v>
      </c>
      <c r="G71" s="10">
        <f>ROUND(+'Aggregate Screens'!Z171,0)</f>
        <v>21142</v>
      </c>
      <c r="H71" s="13">
        <f>ROUND(+'Aggregate Screens'!AN171,0)</f>
        <v>614</v>
      </c>
      <c r="I71" s="11">
        <f t="shared" si="1"/>
        <v>34.43</v>
      </c>
      <c r="K71" s="12">
        <f t="shared" si="2"/>
        <v>79.06976744186046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Screens'!Z67,0)</f>
        <v>3547264</v>
      </c>
      <c r="E72" s="13">
        <f>ROUND(+'Aggregate Screens'!AN67,0)</f>
        <v>33572</v>
      </c>
      <c r="F72" s="11">
        <f t="shared" si="0"/>
        <v>105.66</v>
      </c>
      <c r="G72" s="10">
        <f>ROUND(+'Aggregate Screens'!Z172,0)</f>
        <v>4051152</v>
      </c>
      <c r="H72" s="13">
        <f>ROUND(+'Aggregate Screens'!AN172,0)</f>
        <v>34768</v>
      </c>
      <c r="I72" s="11">
        <f t="shared" si="1"/>
        <v>116.52</v>
      </c>
      <c r="K72" s="12">
        <f t="shared" si="2"/>
        <v>0.10278250993753546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Screens'!Z68,0)</f>
        <v>3352759</v>
      </c>
      <c r="E73" s="13">
        <f>ROUND(+'Aggregate Screens'!AN68,0)</f>
        <v>27113</v>
      </c>
      <c r="F73" s="11">
        <f t="shared" si="0"/>
        <v>123.66</v>
      </c>
      <c r="G73" s="10">
        <f>ROUND(+'Aggregate Screens'!Z173,0)</f>
        <v>4285794</v>
      </c>
      <c r="H73" s="13">
        <f>ROUND(+'Aggregate Screens'!AN173,0)</f>
        <v>28692</v>
      </c>
      <c r="I73" s="11">
        <f t="shared" si="1"/>
        <v>149.37</v>
      </c>
      <c r="K73" s="12">
        <f t="shared" si="2"/>
        <v>0.20790878214458997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Screens'!Z69,0)</f>
        <v>9459361</v>
      </c>
      <c r="E74" s="13">
        <f>ROUND(+'Aggregate Screens'!AN69,0)</f>
        <v>59724</v>
      </c>
      <c r="F74" s="11">
        <f t="shared" si="0"/>
        <v>158.38</v>
      </c>
      <c r="G74" s="10">
        <f>ROUND(+'Aggregate Screens'!Z174,0)</f>
        <v>7891154</v>
      </c>
      <c r="H74" s="13">
        <f>ROUND(+'Aggregate Screens'!AN174,0)</f>
        <v>64334</v>
      </c>
      <c r="I74" s="11">
        <f t="shared" si="1"/>
        <v>122.66</v>
      </c>
      <c r="K74" s="12">
        <f t="shared" si="2"/>
        <v>-0.2255335269604748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Screens'!Z70,0)</f>
        <v>10234990</v>
      </c>
      <c r="E75" s="13">
        <f>ROUND(+'Aggregate Screens'!AN70,0)</f>
        <v>31048</v>
      </c>
      <c r="F75" s="11">
        <f aca="true" t="shared" si="3" ref="F75:F106">IF(D75=0,"",IF(E75=0,"",ROUND(D75/E75,2)))</f>
        <v>329.65</v>
      </c>
      <c r="G75" s="10">
        <f>ROUND(+'Aggregate Screens'!Z175,0)</f>
        <v>11779389</v>
      </c>
      <c r="H75" s="13">
        <f>ROUND(+'Aggregate Screens'!AN175,0)</f>
        <v>31549</v>
      </c>
      <c r="I75" s="11">
        <f aca="true" t="shared" si="4" ref="I75:I106">IF(G75=0,"",IF(H75=0,"",ROUND(G75/H75,2)))</f>
        <v>373.37</v>
      </c>
      <c r="K75" s="12">
        <f aca="true" t="shared" si="5" ref="K75:K106">IF(D75=0,"",IF(E75=0,"",IF(G75=0,"",IF(H75=0,"",+I75/F75-1))))</f>
        <v>0.13262551190656757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Screens'!Z71,0)</f>
        <v>134564</v>
      </c>
      <c r="E76" s="13">
        <f>ROUND(+'Aggregate Screens'!AN71,0)</f>
        <v>1459</v>
      </c>
      <c r="F76" s="11">
        <f t="shared" si="3"/>
        <v>92.23</v>
      </c>
      <c r="G76" s="10">
        <f>ROUND(+'Aggregate Screens'!Z176,0)</f>
        <v>180172</v>
      </c>
      <c r="H76" s="13">
        <f>ROUND(+'Aggregate Screens'!AN176,0)</f>
        <v>1701</v>
      </c>
      <c r="I76" s="11">
        <f t="shared" si="4"/>
        <v>105.92</v>
      </c>
      <c r="K76" s="12">
        <f t="shared" si="5"/>
        <v>0.14843326466442597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Screens'!Z72,0)</f>
        <v>204142</v>
      </c>
      <c r="E77" s="13">
        <f>ROUND(+'Aggregate Screens'!AN72,0)</f>
        <v>560</v>
      </c>
      <c r="F77" s="11">
        <f t="shared" si="3"/>
        <v>364.54</v>
      </c>
      <c r="G77" s="10">
        <f>ROUND(+'Aggregate Screens'!Z177,0)</f>
        <v>245125</v>
      </c>
      <c r="H77" s="13">
        <f>ROUND(+'Aggregate Screens'!AN177,0)</f>
        <v>595</v>
      </c>
      <c r="I77" s="11">
        <f t="shared" si="4"/>
        <v>411.97</v>
      </c>
      <c r="K77" s="12">
        <f t="shared" si="5"/>
        <v>0.13010917869095295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Screens'!Z73,0)</f>
        <v>803236</v>
      </c>
      <c r="E78" s="13">
        <f>ROUND(+'Aggregate Screens'!AN73,0)</f>
        <v>18831</v>
      </c>
      <c r="F78" s="11">
        <f t="shared" si="3"/>
        <v>42.65</v>
      </c>
      <c r="G78" s="10">
        <f>ROUND(+'Aggregate Screens'!Z178,0)</f>
        <v>569474</v>
      </c>
      <c r="H78" s="13">
        <f>ROUND(+'Aggregate Screens'!AN178,0)</f>
        <v>17915</v>
      </c>
      <c r="I78" s="11">
        <f t="shared" si="4"/>
        <v>31.79</v>
      </c>
      <c r="K78" s="12">
        <f t="shared" si="5"/>
        <v>-0.254630715123095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Screens'!Z74,0)</f>
        <v>0</v>
      </c>
      <c r="E79" s="13">
        <f>ROUND(+'Aggregate Screens'!AN74,0)</f>
        <v>1590</v>
      </c>
      <c r="F79" s="11">
        <f t="shared" si="3"/>
      </c>
      <c r="G79" s="10">
        <f>ROUND(+'Aggregate Screens'!Z179,0)</f>
        <v>0</v>
      </c>
      <c r="H79" s="13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Screens'!Z75,0)</f>
        <v>9041259</v>
      </c>
      <c r="E80" s="13">
        <f>ROUND(+'Aggregate Screens'!AN75,0)</f>
        <v>44834</v>
      </c>
      <c r="F80" s="11">
        <f t="shared" si="3"/>
        <v>201.66</v>
      </c>
      <c r="G80" s="10">
        <f>ROUND(+'Aggregate Screens'!Z180,0)</f>
        <v>7045445</v>
      </c>
      <c r="H80" s="13">
        <f>ROUND(+'Aggregate Screens'!AN180,0)</f>
        <v>49418</v>
      </c>
      <c r="I80" s="11">
        <f t="shared" si="4"/>
        <v>142.57</v>
      </c>
      <c r="K80" s="12">
        <f t="shared" si="5"/>
        <v>-0.29301795100664485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Screens'!Z76,0)</f>
        <v>1226300</v>
      </c>
      <c r="E81" s="13">
        <f>ROUND(+'Aggregate Screens'!AN76,0)</f>
        <v>3616</v>
      </c>
      <c r="F81" s="11">
        <f t="shared" si="3"/>
        <v>339.13</v>
      </c>
      <c r="G81" s="10">
        <f>ROUND(+'Aggregate Screens'!Z181,0)</f>
        <v>1122098</v>
      </c>
      <c r="H81" s="13">
        <f>ROUND(+'Aggregate Screens'!AN181,0)</f>
        <v>3480</v>
      </c>
      <c r="I81" s="11">
        <f t="shared" si="4"/>
        <v>322.44</v>
      </c>
      <c r="K81" s="12">
        <f t="shared" si="5"/>
        <v>-0.04921416565918668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Screens'!Z77,0)</f>
        <v>661785</v>
      </c>
      <c r="E82" s="13">
        <f>ROUND(+'Aggregate Screens'!AN77,0)</f>
        <v>1442</v>
      </c>
      <c r="F82" s="11">
        <f t="shared" si="3"/>
        <v>458.94</v>
      </c>
      <c r="G82" s="10">
        <f>ROUND(+'Aggregate Screens'!Z182,0)</f>
        <v>600282</v>
      </c>
      <c r="H82" s="13">
        <f>ROUND(+'Aggregate Screens'!AN182,0)</f>
        <v>1566</v>
      </c>
      <c r="I82" s="11">
        <f t="shared" si="4"/>
        <v>383.32</v>
      </c>
      <c r="K82" s="12">
        <f t="shared" si="5"/>
        <v>-0.16477099402972062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Screens'!Z78,0)</f>
        <v>2213305</v>
      </c>
      <c r="E83" s="13">
        <f>ROUND(+'Aggregate Screens'!AN78,0)</f>
        <v>9049</v>
      </c>
      <c r="F83" s="11">
        <f t="shared" si="3"/>
        <v>244.59</v>
      </c>
      <c r="G83" s="10">
        <f>ROUND(+'Aggregate Screens'!Z183,0)</f>
        <v>2158710</v>
      </c>
      <c r="H83" s="13">
        <f>ROUND(+'Aggregate Screens'!AN183,0)</f>
        <v>8663</v>
      </c>
      <c r="I83" s="11">
        <f t="shared" si="4"/>
        <v>249.19</v>
      </c>
      <c r="K83" s="12">
        <f t="shared" si="5"/>
        <v>0.01880698311459983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Screens'!Z79,0)</f>
        <v>12564623</v>
      </c>
      <c r="E84" s="13">
        <f>ROUND(+'Aggregate Screens'!AN79,0)</f>
        <v>44461</v>
      </c>
      <c r="F84" s="11">
        <f t="shared" si="3"/>
        <v>282.6</v>
      </c>
      <c r="G84" s="10">
        <f>ROUND(+'Aggregate Screens'!Z184,0)</f>
        <v>12047026</v>
      </c>
      <c r="H84" s="13">
        <f>ROUND(+'Aggregate Screens'!AN184,0)</f>
        <v>43169</v>
      </c>
      <c r="I84" s="11">
        <f t="shared" si="4"/>
        <v>279.07</v>
      </c>
      <c r="K84" s="12">
        <f t="shared" si="5"/>
        <v>-0.012491153573956248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Screens'!Z80,0)</f>
        <v>93179</v>
      </c>
      <c r="E85" s="13">
        <f>ROUND(+'Aggregate Screens'!AN80,0)</f>
        <v>77</v>
      </c>
      <c r="F85" s="11">
        <f t="shared" si="3"/>
        <v>1210.12</v>
      </c>
      <c r="G85" s="10">
        <f>ROUND(+'Aggregate Screens'!Z185,0)</f>
        <v>0</v>
      </c>
      <c r="H85" s="13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Screens'!Z81,0)</f>
        <v>844877</v>
      </c>
      <c r="E86" s="13">
        <f>ROUND(+'Aggregate Screens'!AN81,0)</f>
        <v>6682</v>
      </c>
      <c r="F86" s="11">
        <f t="shared" si="3"/>
        <v>126.44</v>
      </c>
      <c r="G86" s="10">
        <f>ROUND(+'Aggregate Screens'!Z186,0)</f>
        <v>3060405</v>
      </c>
      <c r="H86" s="13">
        <f>ROUND(+'Aggregate Screens'!AN186,0)</f>
        <v>9834</v>
      </c>
      <c r="I86" s="11">
        <f t="shared" si="4"/>
        <v>311.21</v>
      </c>
      <c r="K86" s="12">
        <f t="shared" si="5"/>
        <v>1.4613255298956025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Screens'!Z82,0)</f>
        <v>124000</v>
      </c>
      <c r="E87" s="13">
        <f>ROUND(+'Aggregate Screens'!AN82,0)</f>
        <v>13816</v>
      </c>
      <c r="F87" s="11">
        <f t="shared" si="3"/>
        <v>8.98</v>
      </c>
      <c r="G87" s="10">
        <f>ROUND(+'Aggregate Screens'!Z187,0)</f>
        <v>20000</v>
      </c>
      <c r="H87" s="13">
        <f>ROUND(+'Aggregate Screens'!AN187,0)</f>
        <v>12971</v>
      </c>
      <c r="I87" s="11">
        <f t="shared" si="4"/>
        <v>1.54</v>
      </c>
      <c r="K87" s="12">
        <f t="shared" si="5"/>
        <v>-0.8285077951002227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Screens'!Z83,0)</f>
        <v>149865</v>
      </c>
      <c r="E88" s="13">
        <f>ROUND(+'Aggregate Screens'!AN83,0)</f>
        <v>1135</v>
      </c>
      <c r="F88" s="11">
        <f t="shared" si="3"/>
        <v>132.04</v>
      </c>
      <c r="G88" s="10">
        <f>ROUND(+'Aggregate Screens'!Z188,0)</f>
        <v>121467</v>
      </c>
      <c r="H88" s="13">
        <f>ROUND(+'Aggregate Screens'!AN188,0)</f>
        <v>669</v>
      </c>
      <c r="I88" s="11">
        <f t="shared" si="4"/>
        <v>181.57</v>
      </c>
      <c r="K88" s="12">
        <f t="shared" si="5"/>
        <v>0.3751136019388064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Screens'!Z84,0)</f>
        <v>459018</v>
      </c>
      <c r="E89" s="13">
        <f>ROUND(+'Aggregate Screens'!AN84,0)</f>
        <v>11160</v>
      </c>
      <c r="F89" s="11">
        <f t="shared" si="3"/>
        <v>41.13</v>
      </c>
      <c r="G89" s="10">
        <f>ROUND(+'Aggregate Screens'!Z189,0)</f>
        <v>520037</v>
      </c>
      <c r="H89" s="13">
        <f>ROUND(+'Aggregate Screens'!AN189,0)</f>
        <v>10112</v>
      </c>
      <c r="I89" s="11">
        <f t="shared" si="4"/>
        <v>51.43</v>
      </c>
      <c r="K89" s="12">
        <f t="shared" si="5"/>
        <v>0.25042548018477984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Screens'!Z85,0)</f>
        <v>260791</v>
      </c>
      <c r="E90" s="13">
        <f>ROUND(+'Aggregate Screens'!AN85,0)</f>
        <v>3267</v>
      </c>
      <c r="F90" s="11">
        <f t="shared" si="3"/>
        <v>79.83</v>
      </c>
      <c r="G90" s="10">
        <f>ROUND(+'Aggregate Screens'!Z190,0)</f>
        <v>949938</v>
      </c>
      <c r="H90" s="13">
        <f>ROUND(+'Aggregate Screens'!AN190,0)</f>
        <v>3245</v>
      </c>
      <c r="I90" s="11">
        <f t="shared" si="4"/>
        <v>292.74</v>
      </c>
      <c r="K90" s="12">
        <f t="shared" si="5"/>
        <v>2.6670424652386324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Screens'!Z86,0)</f>
        <v>194572</v>
      </c>
      <c r="E91" s="13">
        <f>ROUND(+'Aggregate Screens'!AN86,0)</f>
        <v>1530</v>
      </c>
      <c r="F91" s="11">
        <f t="shared" si="3"/>
        <v>127.17</v>
      </c>
      <c r="G91" s="10">
        <f>ROUND(+'Aggregate Screens'!Z191,0)</f>
        <v>227048</v>
      </c>
      <c r="H91" s="13">
        <f>ROUND(+'Aggregate Screens'!AN191,0)</f>
        <v>1130</v>
      </c>
      <c r="I91" s="11">
        <f t="shared" si="4"/>
        <v>200.93</v>
      </c>
      <c r="K91" s="12">
        <f t="shared" si="5"/>
        <v>0.5800110088857435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Screens'!Z87,0)</f>
        <v>901455</v>
      </c>
      <c r="E92" s="13">
        <f>ROUND(+'Aggregate Screens'!AN87,0)</f>
        <v>1252</v>
      </c>
      <c r="F92" s="11">
        <f t="shared" si="3"/>
        <v>720.01</v>
      </c>
      <c r="G92" s="10">
        <f>ROUND(+'Aggregate Screens'!Z192,0)</f>
        <v>1356784</v>
      </c>
      <c r="H92" s="13">
        <f>ROUND(+'Aggregate Screens'!AN192,0)</f>
        <v>505</v>
      </c>
      <c r="I92" s="11">
        <f t="shared" si="4"/>
        <v>2686.7</v>
      </c>
      <c r="K92" s="12">
        <f t="shared" si="5"/>
        <v>2.7314759517228926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Screens'!Z88,0)</f>
        <v>3318158</v>
      </c>
      <c r="E93" s="13">
        <f>ROUND(+'Aggregate Screens'!AN88,0)</f>
        <v>7450</v>
      </c>
      <c r="F93" s="11">
        <f t="shared" si="3"/>
        <v>445.39</v>
      </c>
      <c r="G93" s="10">
        <f>ROUND(+'Aggregate Screens'!Z193,0)</f>
        <v>3313158</v>
      </c>
      <c r="H93" s="13">
        <f>ROUND(+'Aggregate Screens'!AN193,0)</f>
        <v>8572</v>
      </c>
      <c r="I93" s="11">
        <f t="shared" si="4"/>
        <v>386.51</v>
      </c>
      <c r="K93" s="12">
        <f t="shared" si="5"/>
        <v>-0.13219874716540558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Screens'!Z89,0)</f>
        <v>226637</v>
      </c>
      <c r="E94" s="13">
        <f>ROUND(+'Aggregate Screens'!AN89,0)</f>
        <v>3954</v>
      </c>
      <c r="F94" s="11">
        <f t="shared" si="3"/>
        <v>57.32</v>
      </c>
      <c r="G94" s="10">
        <f>ROUND(+'Aggregate Screens'!Z194,0)</f>
        <v>126909</v>
      </c>
      <c r="H94" s="13">
        <f>ROUND(+'Aggregate Screens'!AN194,0)</f>
        <v>4341</v>
      </c>
      <c r="I94" s="11">
        <f t="shared" si="4"/>
        <v>29.23</v>
      </c>
      <c r="K94" s="12">
        <f t="shared" si="5"/>
        <v>-0.49005582693649685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Screens'!Z90,0)</f>
        <v>23428</v>
      </c>
      <c r="E95" s="13">
        <f>ROUND(+'Aggregate Screens'!AN90,0)</f>
        <v>3331</v>
      </c>
      <c r="F95" s="11">
        <f t="shared" si="3"/>
        <v>7.03</v>
      </c>
      <c r="G95" s="10">
        <f>ROUND(+'Aggregate Screens'!Z195,0)</f>
        <v>18317</v>
      </c>
      <c r="H95" s="13">
        <f>ROUND(+'Aggregate Screens'!AN195,0)</f>
        <v>3487</v>
      </c>
      <c r="I95" s="11">
        <f t="shared" si="4"/>
        <v>5.25</v>
      </c>
      <c r="K95" s="12">
        <f t="shared" si="5"/>
        <v>-0.25320056899004273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Screens'!Z91,0)</f>
        <v>273998</v>
      </c>
      <c r="E96" s="13">
        <f>ROUND(+'Aggregate Screens'!AN91,0)</f>
        <v>15555</v>
      </c>
      <c r="F96" s="11">
        <f t="shared" si="3"/>
        <v>17.61</v>
      </c>
      <c r="G96" s="10">
        <f>ROUND(+'Aggregate Screens'!Z196,0)</f>
        <v>778439</v>
      </c>
      <c r="H96" s="13">
        <f>ROUND(+'Aggregate Screens'!AN196,0)</f>
        <v>16257</v>
      </c>
      <c r="I96" s="11">
        <f t="shared" si="4"/>
        <v>47.88</v>
      </c>
      <c r="K96" s="12">
        <f t="shared" si="5"/>
        <v>1.7189097103918232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Screens'!Z92,0)</f>
        <v>0</v>
      </c>
      <c r="E97" s="13">
        <f>ROUND(+'Aggregate Screens'!AN92,0)</f>
        <v>776</v>
      </c>
      <c r="F97" s="11">
        <f t="shared" si="3"/>
      </c>
      <c r="G97" s="10">
        <f>ROUND(+'Aggregate Screens'!Z197,0)</f>
        <v>4000</v>
      </c>
      <c r="H97" s="13">
        <f>ROUND(+'Aggregate Screens'!AN197,0)</f>
        <v>897</v>
      </c>
      <c r="I97" s="11">
        <f t="shared" si="4"/>
        <v>4.46</v>
      </c>
      <c r="K97" s="12">
        <f t="shared" si="5"/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Screens'!Z93,0)</f>
        <v>1565495</v>
      </c>
      <c r="E98" s="13">
        <f>ROUND(+'Aggregate Screens'!AN93,0)</f>
        <v>12695</v>
      </c>
      <c r="F98" s="11">
        <f t="shared" si="3"/>
        <v>123.32</v>
      </c>
      <c r="G98" s="10">
        <f>ROUND(+'Aggregate Screens'!Z198,0)</f>
        <v>3591988</v>
      </c>
      <c r="H98" s="13">
        <f>ROUND(+'Aggregate Screens'!AN198,0)</f>
        <v>12672</v>
      </c>
      <c r="I98" s="11">
        <f t="shared" si="4"/>
        <v>283.46</v>
      </c>
      <c r="K98" s="12">
        <f t="shared" si="5"/>
        <v>1.298572818683101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Screens'!Z94,0)</f>
        <v>520200</v>
      </c>
      <c r="E99" s="13">
        <f>ROUND(+'Aggregate Screens'!AN94,0)</f>
        <v>7232</v>
      </c>
      <c r="F99" s="11">
        <f t="shared" si="3"/>
        <v>71.93</v>
      </c>
      <c r="G99" s="10">
        <f>ROUND(+'Aggregate Screens'!Z199,0)</f>
        <v>451215</v>
      </c>
      <c r="H99" s="13">
        <f>ROUND(+'Aggregate Screens'!AN199,0)</f>
        <v>9260</v>
      </c>
      <c r="I99" s="11">
        <f t="shared" si="4"/>
        <v>48.73</v>
      </c>
      <c r="K99" s="12">
        <f t="shared" si="5"/>
        <v>-0.32253579869317406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Screens'!Z95,0)</f>
        <v>77127</v>
      </c>
      <c r="E100" s="13">
        <f>ROUND(+'Aggregate Screens'!AN95,0)</f>
        <v>4763</v>
      </c>
      <c r="F100" s="11">
        <f t="shared" si="3"/>
        <v>16.19</v>
      </c>
      <c r="G100" s="10">
        <f>ROUND(+'Aggregate Screens'!Z200,0)</f>
        <v>40376</v>
      </c>
      <c r="H100" s="13">
        <f>ROUND(+'Aggregate Screens'!AN200,0)</f>
        <v>5095</v>
      </c>
      <c r="I100" s="11">
        <f t="shared" si="4"/>
        <v>7.92</v>
      </c>
      <c r="K100" s="12">
        <f t="shared" si="5"/>
        <v>-0.5108091414453366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Screens'!Z96,0)</f>
        <v>4337925</v>
      </c>
      <c r="E101" s="13">
        <f>ROUND(+'Aggregate Screens'!AN96,0)</f>
        <v>16033</v>
      </c>
      <c r="F101" s="11">
        <f t="shared" si="3"/>
        <v>270.56</v>
      </c>
      <c r="G101" s="10">
        <f>ROUND(+'Aggregate Screens'!Z201,0)</f>
        <v>4341504</v>
      </c>
      <c r="H101" s="13">
        <f>ROUND(+'Aggregate Screens'!AN201,0)</f>
        <v>15909</v>
      </c>
      <c r="I101" s="11">
        <f t="shared" si="4"/>
        <v>272.9</v>
      </c>
      <c r="K101" s="12">
        <f t="shared" si="5"/>
        <v>0.008648728562980379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Screens'!Z97,0)</f>
        <v>0</v>
      </c>
      <c r="E102" s="13">
        <f>ROUND(+'Aggregate Screens'!AN97,0)</f>
        <v>13830</v>
      </c>
      <c r="F102" s="11">
        <f t="shared" si="3"/>
      </c>
      <c r="G102" s="10">
        <f>ROUND(+'Aggregate Screens'!Z202,0)</f>
        <v>-38702</v>
      </c>
      <c r="H102" s="13">
        <f>ROUND(+'Aggregate Screens'!AN202,0)</f>
        <v>15387</v>
      </c>
      <c r="I102" s="11">
        <f t="shared" si="4"/>
        <v>-2.52</v>
      </c>
      <c r="K102" s="12">
        <f t="shared" si="5"/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Screens'!Z98,0)</f>
        <v>0</v>
      </c>
      <c r="E103" s="13">
        <f>ROUND(+'Aggregate Screens'!AN98,0)</f>
        <v>0</v>
      </c>
      <c r="F103" s="11">
        <f t="shared" si="3"/>
      </c>
      <c r="G103" s="10">
        <f>ROUND(+'Aggregate Screens'!Z203,0)</f>
        <v>-2174955</v>
      </c>
      <c r="H103" s="13">
        <f>ROUND(+'Aggregate Screens'!AN203,0)</f>
        <v>1638</v>
      </c>
      <c r="I103" s="11">
        <f t="shared" si="4"/>
        <v>-1327.81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Screens'!Z99,0)</f>
        <v>0</v>
      </c>
      <c r="E104" s="13">
        <f>ROUND(+'Aggregate Screens'!AN99,0)</f>
        <v>2105</v>
      </c>
      <c r="F104" s="11">
        <f t="shared" si="3"/>
      </c>
      <c r="G104" s="10">
        <f>ROUND(+'Aggregate Screens'!Z204,0)</f>
        <v>278</v>
      </c>
      <c r="H104" s="13">
        <f>ROUND(+'Aggregate Screens'!AN204,0)</f>
        <v>2056</v>
      </c>
      <c r="I104" s="11">
        <f t="shared" si="4"/>
        <v>0.14</v>
      </c>
      <c r="K104" s="12">
        <f t="shared" si="5"/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Screens'!Z100,0)</f>
        <v>0</v>
      </c>
      <c r="E105" s="13">
        <f>ROUND(+'Aggregate Screens'!AN100,0)</f>
        <v>981</v>
      </c>
      <c r="F105" s="11">
        <f t="shared" si="3"/>
      </c>
      <c r="G105" s="10">
        <f>ROUND(+'Aggregate Screens'!Z205,0)</f>
        <v>0</v>
      </c>
      <c r="H105" s="13">
        <f>ROUND(+'Aggregate Screens'!AN205,0)</f>
        <v>926</v>
      </c>
      <c r="I105" s="11">
        <f t="shared" si="4"/>
      </c>
      <c r="K105" s="12">
        <f t="shared" si="5"/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Screens'!Z101,0)</f>
        <v>4446</v>
      </c>
      <c r="E106" s="13">
        <f>ROUND(+'Aggregate Screens'!AN101,0)</f>
        <v>567</v>
      </c>
      <c r="F106" s="11">
        <f t="shared" si="3"/>
        <v>7.84</v>
      </c>
      <c r="G106" s="10">
        <f>ROUND(+'Aggregate Screens'!Z206,0)</f>
        <v>20761</v>
      </c>
      <c r="H106" s="13">
        <f>ROUND(+'Aggregate Screens'!AN206,0)</f>
        <v>547</v>
      </c>
      <c r="I106" s="11">
        <f t="shared" si="4"/>
        <v>37.95</v>
      </c>
      <c r="K106" s="12">
        <f t="shared" si="5"/>
        <v>3.8405612244897966</v>
      </c>
    </row>
    <row r="107" spans="4:11" ht="12">
      <c r="D107" s="10"/>
      <c r="E107" s="13"/>
      <c r="F107" s="11"/>
      <c r="G107" s="10"/>
      <c r="H107" s="13"/>
      <c r="I107" s="11"/>
      <c r="K107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75" zoomScaleNormal="75" zoomScalePageLayoutView="0" workbookViewId="0" topLeftCell="A65">
      <selection activeCell="J106" sqref="J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3.00390625" style="0" bestFit="1" customWidth="1"/>
    <col min="5" max="5" width="7.875" style="0" bestFit="1" customWidth="1"/>
    <col min="6" max="6" width="7.125" style="0" bestFit="1" customWidth="1"/>
    <col min="7" max="7" width="13.00390625" style="0" bestFit="1" customWidth="1"/>
    <col min="8" max="8" width="7.875" style="0" bestFit="1" customWidth="1"/>
    <col min="9" max="9" width="7.12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48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34</v>
      </c>
    </row>
    <row r="4" spans="1:9" ht="12">
      <c r="A4" s="7" t="s">
        <v>29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70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20</v>
      </c>
      <c r="F8" s="14" t="s">
        <v>182</v>
      </c>
      <c r="G8" s="2" t="s">
        <v>20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49</v>
      </c>
      <c r="E9" s="2" t="s">
        <v>3</v>
      </c>
      <c r="F9" s="2" t="s">
        <v>3</v>
      </c>
      <c r="G9" s="2" t="s">
        <v>49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Screens'!D5*2080,0)</f>
        <v>9358898</v>
      </c>
      <c r="E10" s="13">
        <f>ROUND(+'Aggregate Screens'!AN5,0)</f>
        <v>64206</v>
      </c>
      <c r="F10" s="11">
        <f>ROUND(+D10/E10,2)</f>
        <v>145.76</v>
      </c>
      <c r="G10" s="11">
        <f>ROUND(+'Aggregate Screens'!D110*2080,0)</f>
        <v>7666880</v>
      </c>
      <c r="H10" s="13">
        <f>ROUND(+'Aggregate Screens'!AN110,0)</f>
        <v>65434</v>
      </c>
      <c r="I10" s="11">
        <f>ROUND(+G10/H10,2)</f>
        <v>117.17</v>
      </c>
      <c r="K10" s="12">
        <f>IF(D10=0,"",IF(E10=0,"",IF(G10=0,"",IF(H10=0,"",+I10/F10-1))))</f>
        <v>-0.19614434687156967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Screens'!D6*2080,0)</f>
        <v>2485600</v>
      </c>
      <c r="E11" s="13">
        <f>ROUND(+'Aggregate Screens'!AN6,0)</f>
        <v>25431</v>
      </c>
      <c r="F11" s="11">
        <f aca="true" t="shared" si="0" ref="F11:F74">ROUND(+D11/E11,2)</f>
        <v>97.74</v>
      </c>
      <c r="G11" s="11">
        <f>ROUND(+'Aggregate Screens'!D111*2080,0)</f>
        <v>2416960</v>
      </c>
      <c r="H11" s="13">
        <f>ROUND(+'Aggregate Screens'!AN111,0)</f>
        <v>27098</v>
      </c>
      <c r="I11" s="11">
        <f aca="true" t="shared" si="1" ref="I11:I74">ROUND(+G11/H11,2)</f>
        <v>89.19</v>
      </c>
      <c r="K11" s="12">
        <f aca="true" t="shared" si="2" ref="K11:K74">IF(D11=0,"",IF(E11=0,"",IF(G11=0,"",IF(H11=0,"",+I11/F11-1))))</f>
        <v>-0.08747697974217306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Screens'!D7*2080,0)</f>
        <v>335816</v>
      </c>
      <c r="E12" s="13">
        <f>ROUND(+'Aggregate Screens'!AN7,0)</f>
        <v>1629</v>
      </c>
      <c r="F12" s="11">
        <f t="shared" si="0"/>
        <v>206.15</v>
      </c>
      <c r="G12" s="11">
        <f>ROUND(+'Aggregate Screens'!D112*2080,0)</f>
        <v>391186</v>
      </c>
      <c r="H12" s="13">
        <f>ROUND(+'Aggregate Screens'!AN112,0)</f>
        <v>1645</v>
      </c>
      <c r="I12" s="11">
        <f t="shared" si="1"/>
        <v>237.8</v>
      </c>
      <c r="K12" s="12">
        <f t="shared" si="2"/>
        <v>0.15352898374969692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Screens'!D8*2080,0)</f>
        <v>8590816</v>
      </c>
      <c r="E13" s="13">
        <f>ROUND(+'Aggregate Screens'!AN8,0)</f>
        <v>76904</v>
      </c>
      <c r="F13" s="11">
        <f t="shared" si="0"/>
        <v>111.71</v>
      </c>
      <c r="G13" s="11">
        <f>ROUND(+'Aggregate Screens'!D113*2080,0)</f>
        <v>9027741</v>
      </c>
      <c r="H13" s="13">
        <f>ROUND(+'Aggregate Screens'!AN113,0)</f>
        <v>79237</v>
      </c>
      <c r="I13" s="11">
        <f t="shared" si="1"/>
        <v>113.93</v>
      </c>
      <c r="K13" s="12">
        <f t="shared" si="2"/>
        <v>0.019872885149046837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Screens'!D9*2080,0)</f>
        <v>6518970</v>
      </c>
      <c r="E14" s="13">
        <f>ROUND(+'Aggregate Screens'!AN9,0)</f>
        <v>26512</v>
      </c>
      <c r="F14" s="11">
        <f t="shared" si="0"/>
        <v>245.89</v>
      </c>
      <c r="G14" s="11">
        <f>ROUND(+'Aggregate Screens'!D114*2080,0)</f>
        <v>6745669</v>
      </c>
      <c r="H14" s="13">
        <f>ROUND(+'Aggregate Screens'!AN114,0)</f>
        <v>28361</v>
      </c>
      <c r="I14" s="11">
        <f t="shared" si="1"/>
        <v>237.85</v>
      </c>
      <c r="K14" s="12">
        <f t="shared" si="2"/>
        <v>-0.03269754768392363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Screens'!D10*2080,0)</f>
        <v>653245</v>
      </c>
      <c r="E15" s="13">
        <f>ROUND(+'Aggregate Screens'!AN10,0)</f>
        <v>1208</v>
      </c>
      <c r="F15" s="11">
        <f t="shared" si="0"/>
        <v>540.77</v>
      </c>
      <c r="G15" s="11">
        <f>ROUND(+'Aggregate Screens'!D115*2080,0)</f>
        <v>349752</v>
      </c>
      <c r="H15" s="13">
        <f>ROUND(+'Aggregate Screens'!AN115,0)</f>
        <v>1122</v>
      </c>
      <c r="I15" s="11">
        <f t="shared" si="1"/>
        <v>311.72</v>
      </c>
      <c r="K15" s="12">
        <f t="shared" si="2"/>
        <v>-0.4235626976348539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Screens'!D11*2080,0)</f>
        <v>523120</v>
      </c>
      <c r="E16" s="13">
        <f>ROUND(+'Aggregate Screens'!AN11,0)</f>
        <v>2926</v>
      </c>
      <c r="F16" s="11">
        <f t="shared" si="0"/>
        <v>178.78</v>
      </c>
      <c r="G16" s="11">
        <f>ROUND(+'Aggregate Screens'!D116*2080,0)</f>
        <v>482456</v>
      </c>
      <c r="H16" s="13">
        <f>ROUND(+'Aggregate Screens'!AN116,0)</f>
        <v>2664</v>
      </c>
      <c r="I16" s="11">
        <f t="shared" si="1"/>
        <v>181.1</v>
      </c>
      <c r="K16" s="12">
        <f t="shared" si="2"/>
        <v>0.012976843047320719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Screens'!D12*2080,0)</f>
        <v>807498</v>
      </c>
      <c r="E17" s="13">
        <f>ROUND(+'Aggregate Screens'!AN12,0)</f>
        <v>4975</v>
      </c>
      <c r="F17" s="11">
        <f t="shared" si="0"/>
        <v>162.31</v>
      </c>
      <c r="G17" s="11">
        <f>ROUND(+'Aggregate Screens'!D117*2080,0)</f>
        <v>893838</v>
      </c>
      <c r="H17" s="13">
        <f>ROUND(+'Aggregate Screens'!AN117,0)</f>
        <v>4807</v>
      </c>
      <c r="I17" s="11">
        <f t="shared" si="1"/>
        <v>185.95</v>
      </c>
      <c r="K17" s="12">
        <f t="shared" si="2"/>
        <v>0.1456472182859958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Screens'!D13*2080,0)</f>
        <v>299208</v>
      </c>
      <c r="E18" s="13">
        <f>ROUND(+'Aggregate Screens'!AN13,0)</f>
        <v>1506</v>
      </c>
      <c r="F18" s="11">
        <f t="shared" si="0"/>
        <v>198.68</v>
      </c>
      <c r="G18" s="11">
        <f>ROUND(+'Aggregate Screens'!D118*2080,0)</f>
        <v>311230</v>
      </c>
      <c r="H18" s="13">
        <f>ROUND(+'Aggregate Screens'!AN118,0)</f>
        <v>1454</v>
      </c>
      <c r="I18" s="11">
        <f t="shared" si="1"/>
        <v>214.05</v>
      </c>
      <c r="K18" s="12">
        <f t="shared" si="2"/>
        <v>0.07736057982685729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Screens'!D14*2080,0)</f>
        <v>3069726</v>
      </c>
      <c r="E19" s="13">
        <f>ROUND(+'Aggregate Screens'!AN14,0)</f>
        <v>23290</v>
      </c>
      <c r="F19" s="11">
        <f t="shared" si="0"/>
        <v>131.8</v>
      </c>
      <c r="G19" s="11">
        <f>ROUND(+'Aggregate Screens'!D119*2080,0)</f>
        <v>2951894</v>
      </c>
      <c r="H19" s="13">
        <f>ROUND(+'Aggregate Screens'!AN119,0)</f>
        <v>24570</v>
      </c>
      <c r="I19" s="11">
        <f t="shared" si="1"/>
        <v>120.14</v>
      </c>
      <c r="K19" s="12">
        <f t="shared" si="2"/>
        <v>-0.08846737481031874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Screens'!D15*2080,0)</f>
        <v>9088622</v>
      </c>
      <c r="E20" s="13">
        <f>ROUND(+'Aggregate Screens'!AN15,0)</f>
        <v>43532</v>
      </c>
      <c r="F20" s="11">
        <f t="shared" si="0"/>
        <v>208.78</v>
      </c>
      <c r="G20" s="11">
        <f>ROUND(+'Aggregate Screens'!D120*2080,0)</f>
        <v>9583038</v>
      </c>
      <c r="H20" s="13">
        <f>ROUND(+'Aggregate Screens'!AN120,0)</f>
        <v>43020</v>
      </c>
      <c r="I20" s="11">
        <f t="shared" si="1"/>
        <v>222.76</v>
      </c>
      <c r="K20" s="12">
        <f t="shared" si="2"/>
        <v>0.06696043682345043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Screens'!D16*2080,0)</f>
        <v>6111040</v>
      </c>
      <c r="E21" s="13">
        <f>ROUND(+'Aggregate Screens'!AN16,0)</f>
        <v>46717</v>
      </c>
      <c r="F21" s="11">
        <f t="shared" si="0"/>
        <v>130.81</v>
      </c>
      <c r="G21" s="11">
        <f>ROUND(+'Aggregate Screens'!D121*2080,0)</f>
        <v>6302400</v>
      </c>
      <c r="H21" s="13">
        <f>ROUND(+'Aggregate Screens'!AN121,0)</f>
        <v>43072</v>
      </c>
      <c r="I21" s="11">
        <f t="shared" si="1"/>
        <v>146.32</v>
      </c>
      <c r="K21" s="12">
        <f t="shared" si="2"/>
        <v>0.11856891674948389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Screens'!D17*2080,0)</f>
        <v>325291</v>
      </c>
      <c r="E22" s="13">
        <f>ROUND(+'Aggregate Screens'!AN17,0)</f>
        <v>3584</v>
      </c>
      <c r="F22" s="11">
        <f t="shared" si="0"/>
        <v>90.76</v>
      </c>
      <c r="G22" s="11">
        <f>ROUND(+'Aggregate Screens'!D122*2080,0)</f>
        <v>448386</v>
      </c>
      <c r="H22" s="13">
        <f>ROUND(+'Aggregate Screens'!AN122,0)</f>
        <v>3826</v>
      </c>
      <c r="I22" s="11">
        <f t="shared" si="1"/>
        <v>117.19</v>
      </c>
      <c r="K22" s="12">
        <f t="shared" si="2"/>
        <v>0.2912075804319083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Screens'!D18*2080,0)</f>
        <v>2770747</v>
      </c>
      <c r="E23" s="13">
        <f>ROUND(+'Aggregate Screens'!AN18,0)</f>
        <v>18891</v>
      </c>
      <c r="F23" s="11">
        <f t="shared" si="0"/>
        <v>146.67</v>
      </c>
      <c r="G23" s="11">
        <f>ROUND(+'Aggregate Screens'!D123*2080,0)</f>
        <v>2817797</v>
      </c>
      <c r="H23" s="13">
        <f>ROUND(+'Aggregate Screens'!AN123,0)</f>
        <v>24058</v>
      </c>
      <c r="I23" s="11">
        <f t="shared" si="1"/>
        <v>117.13</v>
      </c>
      <c r="K23" s="12">
        <f t="shared" si="2"/>
        <v>-0.2014045135337833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Screens'!D19*2080,0)</f>
        <v>1795248</v>
      </c>
      <c r="E24" s="13">
        <f>ROUND(+'Aggregate Screens'!AN19,0)</f>
        <v>13147</v>
      </c>
      <c r="F24" s="11">
        <f t="shared" si="0"/>
        <v>136.55</v>
      </c>
      <c r="G24" s="11">
        <f>ROUND(+'Aggregate Screens'!D124*2080,0)</f>
        <v>1887808</v>
      </c>
      <c r="H24" s="13">
        <f>ROUND(+'Aggregate Screens'!AN124,0)</f>
        <v>13521</v>
      </c>
      <c r="I24" s="11">
        <f t="shared" si="1"/>
        <v>139.62</v>
      </c>
      <c r="K24" s="12">
        <f t="shared" si="2"/>
        <v>0.02248260710362504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Screens'!D20*2080,0)</f>
        <v>1483872</v>
      </c>
      <c r="E25" s="13">
        <f>ROUND(+'Aggregate Screens'!AN20,0)</f>
        <v>11240</v>
      </c>
      <c r="F25" s="11">
        <f t="shared" si="0"/>
        <v>132.02</v>
      </c>
      <c r="G25" s="11">
        <f>ROUND(+'Aggregate Screens'!D125*2080,0)</f>
        <v>1564784</v>
      </c>
      <c r="H25" s="13">
        <f>ROUND(+'Aggregate Screens'!AN125,0)</f>
        <v>11618</v>
      </c>
      <c r="I25" s="11">
        <f t="shared" si="1"/>
        <v>134.69</v>
      </c>
      <c r="K25" s="12">
        <f t="shared" si="2"/>
        <v>0.02022420845326467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Screens'!D21*2080,0)</f>
        <v>589701</v>
      </c>
      <c r="E26" s="13">
        <f>ROUND(+'Aggregate Screens'!AN21,0)</f>
        <v>3984</v>
      </c>
      <c r="F26" s="11">
        <f t="shared" si="0"/>
        <v>148.02</v>
      </c>
      <c r="G26" s="11">
        <f>ROUND(+'Aggregate Screens'!D126*2080,0)</f>
        <v>664477</v>
      </c>
      <c r="H26" s="13">
        <f>ROUND(+'Aggregate Screens'!AN126,0)</f>
        <v>4221</v>
      </c>
      <c r="I26" s="11">
        <f t="shared" si="1"/>
        <v>157.42</v>
      </c>
      <c r="K26" s="12">
        <f t="shared" si="2"/>
        <v>0.06350493176597749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Screens'!D22*2080,0)</f>
        <v>274914</v>
      </c>
      <c r="E27" s="13">
        <f>ROUND(+'Aggregate Screens'!AN22,0)</f>
        <v>1214</v>
      </c>
      <c r="F27" s="11">
        <f t="shared" si="0"/>
        <v>226.45</v>
      </c>
      <c r="G27" s="11">
        <f>ROUND(+'Aggregate Screens'!D127*2080,0)</f>
        <v>291803</v>
      </c>
      <c r="H27" s="13">
        <f>ROUND(+'Aggregate Screens'!AN127,0)</f>
        <v>1212</v>
      </c>
      <c r="I27" s="11">
        <f t="shared" si="1"/>
        <v>240.76</v>
      </c>
      <c r="K27" s="12">
        <f t="shared" si="2"/>
        <v>0.06319275778317501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Screens'!D23*2080,0)</f>
        <v>472368</v>
      </c>
      <c r="E28" s="13">
        <f>ROUND(+'Aggregate Screens'!AN23,0)</f>
        <v>2419</v>
      </c>
      <c r="F28" s="11">
        <f t="shared" si="0"/>
        <v>195.27</v>
      </c>
      <c r="G28" s="11">
        <f>ROUND(+'Aggregate Screens'!D128*2080,0)</f>
        <v>509746</v>
      </c>
      <c r="H28" s="13">
        <f>ROUND(+'Aggregate Screens'!AN128,0)</f>
        <v>1940</v>
      </c>
      <c r="I28" s="11">
        <f t="shared" si="1"/>
        <v>262.76</v>
      </c>
      <c r="K28" s="12">
        <f t="shared" si="2"/>
        <v>0.34562400778409375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Screens'!D24*2080,0)</f>
        <v>1674608</v>
      </c>
      <c r="E29" s="13">
        <f>ROUND(+'Aggregate Screens'!AN24,0)</f>
        <v>13790</v>
      </c>
      <c r="F29" s="11">
        <f t="shared" si="0"/>
        <v>121.44</v>
      </c>
      <c r="G29" s="11">
        <f>ROUND(+'Aggregate Screens'!D129*2080,0)</f>
        <v>1612374</v>
      </c>
      <c r="H29" s="13">
        <f>ROUND(+'Aggregate Screens'!AN129,0)</f>
        <v>13198</v>
      </c>
      <c r="I29" s="11">
        <f t="shared" si="1"/>
        <v>122.17</v>
      </c>
      <c r="K29" s="12">
        <f t="shared" si="2"/>
        <v>0.006011198945981677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Screens'!D25*2080,0)</f>
        <v>439920</v>
      </c>
      <c r="E30" s="13">
        <f>ROUND(+'Aggregate Screens'!AN25,0)</f>
        <v>2002</v>
      </c>
      <c r="F30" s="11">
        <f t="shared" si="0"/>
        <v>219.74</v>
      </c>
      <c r="G30" s="11">
        <f>ROUND(+'Aggregate Screens'!D130*2080,0)</f>
        <v>413462</v>
      </c>
      <c r="H30" s="13">
        <f>ROUND(+'Aggregate Screens'!AN130,0)</f>
        <v>1817</v>
      </c>
      <c r="I30" s="11">
        <f t="shared" si="1"/>
        <v>227.55</v>
      </c>
      <c r="K30" s="12">
        <f t="shared" si="2"/>
        <v>0.03554200418676623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Screens'!D26*2080,0)</f>
        <v>222061</v>
      </c>
      <c r="E31" s="13">
        <f>ROUND(+'Aggregate Screens'!AN26,0)</f>
        <v>1630</v>
      </c>
      <c r="F31" s="11">
        <f t="shared" si="0"/>
        <v>136.23</v>
      </c>
      <c r="G31" s="11">
        <f>ROUND(+'Aggregate Screens'!D131*2080,0)</f>
        <v>218878</v>
      </c>
      <c r="H31" s="13">
        <f>ROUND(+'Aggregate Screens'!AN131,0)</f>
        <v>1521</v>
      </c>
      <c r="I31" s="11">
        <f t="shared" si="1"/>
        <v>143.9</v>
      </c>
      <c r="K31" s="12">
        <f t="shared" si="2"/>
        <v>0.05630184247228964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Screens'!D27*2080,0)</f>
        <v>3410410</v>
      </c>
      <c r="E32" s="13">
        <f>ROUND(+'Aggregate Screens'!AN27,0)</f>
        <v>31658</v>
      </c>
      <c r="F32" s="11">
        <f t="shared" si="0"/>
        <v>107.73</v>
      </c>
      <c r="G32" s="11">
        <f>ROUND(+'Aggregate Screens'!D132*2080,0)</f>
        <v>3642205</v>
      </c>
      <c r="H32" s="13">
        <f>ROUND(+'Aggregate Screens'!AN132,0)</f>
        <v>33827</v>
      </c>
      <c r="I32" s="11">
        <f t="shared" si="1"/>
        <v>107.67</v>
      </c>
      <c r="K32" s="12">
        <f t="shared" si="2"/>
        <v>-0.000556947925368978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Screens'!D28*2080,0)</f>
        <v>1160349</v>
      </c>
      <c r="E33" s="13">
        <f>ROUND(+'Aggregate Screens'!AN28,0)</f>
        <v>11731</v>
      </c>
      <c r="F33" s="11">
        <f t="shared" si="0"/>
        <v>98.91</v>
      </c>
      <c r="G33" s="11">
        <f>ROUND(+'Aggregate Screens'!D133*2080,0)</f>
        <v>1190363</v>
      </c>
      <c r="H33" s="13">
        <f>ROUND(+'Aggregate Screens'!AN133,0)</f>
        <v>12132</v>
      </c>
      <c r="I33" s="11">
        <f t="shared" si="1"/>
        <v>98.12</v>
      </c>
      <c r="K33" s="12">
        <f t="shared" si="2"/>
        <v>-0.007987058942472869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Screens'!D29*2080,0)</f>
        <v>954491</v>
      </c>
      <c r="E34" s="13">
        <f>ROUND(+'Aggregate Screens'!AN29,0)</f>
        <v>6208</v>
      </c>
      <c r="F34" s="11">
        <f t="shared" si="0"/>
        <v>153.75</v>
      </c>
      <c r="G34" s="11">
        <f>ROUND(+'Aggregate Screens'!D134*2080,0)</f>
        <v>979202</v>
      </c>
      <c r="H34" s="13">
        <f>ROUND(+'Aggregate Screens'!AN134,0)</f>
        <v>6490</v>
      </c>
      <c r="I34" s="11">
        <f t="shared" si="1"/>
        <v>150.88</v>
      </c>
      <c r="K34" s="12">
        <f t="shared" si="2"/>
        <v>-0.01866666666666672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Screens'!D30*2080,0)</f>
        <v>324834</v>
      </c>
      <c r="E35" s="13">
        <f>ROUND(+'Aggregate Screens'!AN30,0)</f>
        <v>1836</v>
      </c>
      <c r="F35" s="11">
        <f t="shared" si="0"/>
        <v>176.92</v>
      </c>
      <c r="G35" s="11">
        <f>ROUND(+'Aggregate Screens'!D135*2080,0)</f>
        <v>315120</v>
      </c>
      <c r="H35" s="13">
        <f>ROUND(+'Aggregate Screens'!AN135,0)</f>
        <v>1549</v>
      </c>
      <c r="I35" s="11">
        <f t="shared" si="1"/>
        <v>203.43</v>
      </c>
      <c r="K35" s="12">
        <f t="shared" si="2"/>
        <v>0.149841736378024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Screens'!D31*2080,0)</f>
        <v>144082</v>
      </c>
      <c r="E36" s="13">
        <f>ROUND(+'Aggregate Screens'!AN31,0)</f>
        <v>252</v>
      </c>
      <c r="F36" s="11">
        <f t="shared" si="0"/>
        <v>571.75</v>
      </c>
      <c r="G36" s="11">
        <f>ROUND(+'Aggregate Screens'!D136*2080,0)</f>
        <v>144789</v>
      </c>
      <c r="H36" s="13">
        <f>ROUND(+'Aggregate Screens'!AN136,0)</f>
        <v>237</v>
      </c>
      <c r="I36" s="11">
        <f t="shared" si="1"/>
        <v>610.92</v>
      </c>
      <c r="K36" s="12">
        <f t="shared" si="2"/>
        <v>0.06850896370791415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Screens'!D32*2080,0)</f>
        <v>2945904</v>
      </c>
      <c r="E37" s="13">
        <f>ROUND(+'Aggregate Screens'!AN32,0)</f>
        <v>22063</v>
      </c>
      <c r="F37" s="11">
        <f t="shared" si="0"/>
        <v>133.52</v>
      </c>
      <c r="G37" s="11">
        <f>ROUND(+'Aggregate Screens'!D137*2080,0)</f>
        <v>2968451</v>
      </c>
      <c r="H37" s="13">
        <f>ROUND(+'Aggregate Screens'!AN137,0)</f>
        <v>21554</v>
      </c>
      <c r="I37" s="11">
        <f t="shared" si="1"/>
        <v>137.72</v>
      </c>
      <c r="K37" s="12">
        <f t="shared" si="2"/>
        <v>0.031455961653684694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Screens'!D33*2080,0)</f>
        <v>163280</v>
      </c>
      <c r="E38" s="13">
        <f>ROUND(+'Aggregate Screens'!AN33,0)</f>
        <v>224</v>
      </c>
      <c r="F38" s="11">
        <f t="shared" si="0"/>
        <v>728.93</v>
      </c>
      <c r="G38" s="11">
        <f>ROUND(+'Aggregate Screens'!D138*2080,0)</f>
        <v>183893</v>
      </c>
      <c r="H38" s="13">
        <f>ROUND(+'Aggregate Screens'!AN138,0)</f>
        <v>509</v>
      </c>
      <c r="I38" s="11">
        <f t="shared" si="1"/>
        <v>361.28</v>
      </c>
      <c r="K38" s="12">
        <f t="shared" si="2"/>
        <v>-0.5043694181883034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Screens'!D34*2080,0)</f>
        <v>5495110</v>
      </c>
      <c r="E39" s="13">
        <f>ROUND(+'Aggregate Screens'!AN34,0)</f>
        <v>47661</v>
      </c>
      <c r="F39" s="11">
        <f t="shared" si="0"/>
        <v>115.3</v>
      </c>
      <c r="G39" s="11">
        <f>ROUND(+'Aggregate Screens'!D139*2080,0)</f>
        <v>5420584</v>
      </c>
      <c r="H39" s="13">
        <f>ROUND(+'Aggregate Screens'!AN139,0)</f>
        <v>52314</v>
      </c>
      <c r="I39" s="11">
        <f t="shared" si="1"/>
        <v>103.62</v>
      </c>
      <c r="K39" s="12">
        <f t="shared" si="2"/>
        <v>-0.10130095403295747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Screens'!D35*2080,0)</f>
        <v>729955</v>
      </c>
      <c r="E40" s="13">
        <f>ROUND(+'Aggregate Screens'!AN35,0)</f>
        <v>4378</v>
      </c>
      <c r="F40" s="11">
        <f t="shared" si="0"/>
        <v>166.73</v>
      </c>
      <c r="G40" s="11">
        <f>ROUND(+'Aggregate Screens'!D140*2080,0)</f>
        <v>774717</v>
      </c>
      <c r="H40" s="13">
        <f>ROUND(+'Aggregate Screens'!AN140,0)</f>
        <v>4690</v>
      </c>
      <c r="I40" s="11">
        <f t="shared" si="1"/>
        <v>165.18</v>
      </c>
      <c r="K40" s="12">
        <f t="shared" si="2"/>
        <v>-0.009296467342409742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Screens'!D36*2080,0)</f>
        <v>229486</v>
      </c>
      <c r="E41" s="13">
        <f>ROUND(+'Aggregate Screens'!AN36,0)</f>
        <v>1264</v>
      </c>
      <c r="F41" s="11">
        <f t="shared" si="0"/>
        <v>181.56</v>
      </c>
      <c r="G41" s="11">
        <f>ROUND(+'Aggregate Screens'!D141*2080,0)</f>
        <v>287061</v>
      </c>
      <c r="H41" s="13">
        <f>ROUND(+'Aggregate Screens'!AN141,0)</f>
        <v>1369</v>
      </c>
      <c r="I41" s="11">
        <f t="shared" si="1"/>
        <v>209.69</v>
      </c>
      <c r="K41" s="12">
        <f t="shared" si="2"/>
        <v>0.15493500771094948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Screens'!D37*2080,0)</f>
        <v>1422886</v>
      </c>
      <c r="E42" s="13">
        <f>ROUND(+'Aggregate Screens'!AN37,0)</f>
        <v>13168</v>
      </c>
      <c r="F42" s="11">
        <f t="shared" si="0"/>
        <v>108.06</v>
      </c>
      <c r="G42" s="11">
        <f>ROUND(+'Aggregate Screens'!D142*2080,0)</f>
        <v>1348568</v>
      </c>
      <c r="H42" s="13">
        <f>ROUND(+'Aggregate Screens'!AN142,0)</f>
        <v>12871</v>
      </c>
      <c r="I42" s="11">
        <f t="shared" si="1"/>
        <v>104.78</v>
      </c>
      <c r="K42" s="12">
        <f t="shared" si="2"/>
        <v>-0.030353507310753258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Screens'!D38*2080,0)</f>
        <v>754624</v>
      </c>
      <c r="E43" s="13">
        <f>ROUND(+'Aggregate Screens'!AN38,0)</f>
        <v>5790</v>
      </c>
      <c r="F43" s="11">
        <f t="shared" si="0"/>
        <v>130.33</v>
      </c>
      <c r="G43" s="11">
        <f>ROUND(+'Aggregate Screens'!D143*2080,0)</f>
        <v>726960</v>
      </c>
      <c r="H43" s="13">
        <f>ROUND(+'Aggregate Screens'!AN143,0)</f>
        <v>5972</v>
      </c>
      <c r="I43" s="11">
        <f t="shared" si="1"/>
        <v>121.73</v>
      </c>
      <c r="K43" s="12">
        <f t="shared" si="2"/>
        <v>-0.06598634236169731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Screens'!D39*2080,0)</f>
        <v>564179</v>
      </c>
      <c r="E44" s="13">
        <f>ROUND(+'Aggregate Screens'!AN39,0)</f>
        <v>4926</v>
      </c>
      <c r="F44" s="11">
        <f t="shared" si="0"/>
        <v>114.53</v>
      </c>
      <c r="G44" s="11">
        <f>ROUND(+'Aggregate Screens'!D144*2080,0)</f>
        <v>577533</v>
      </c>
      <c r="H44" s="13">
        <f>ROUND(+'Aggregate Screens'!AN144,0)</f>
        <v>4607</v>
      </c>
      <c r="I44" s="11">
        <f t="shared" si="1"/>
        <v>125.36</v>
      </c>
      <c r="K44" s="12">
        <f t="shared" si="2"/>
        <v>0.09456037719374843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Screens'!D40*2080,0)</f>
        <v>381306</v>
      </c>
      <c r="E45" s="13">
        <f>ROUND(+'Aggregate Screens'!AN40,0)</f>
        <v>2275</v>
      </c>
      <c r="F45" s="11">
        <f t="shared" si="0"/>
        <v>167.61</v>
      </c>
      <c r="G45" s="11">
        <f>ROUND(+'Aggregate Screens'!D145*2080,0)</f>
        <v>370074</v>
      </c>
      <c r="H45" s="13">
        <f>ROUND(+'Aggregate Screens'!AN145,0)</f>
        <v>2016</v>
      </c>
      <c r="I45" s="11">
        <f t="shared" si="1"/>
        <v>183.57</v>
      </c>
      <c r="K45" s="12">
        <f t="shared" si="2"/>
        <v>0.09522104886343286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Screens'!D41*2080,0)</f>
        <v>636438</v>
      </c>
      <c r="E46" s="13">
        <f>ROUND(+'Aggregate Screens'!AN41,0)</f>
        <v>5384</v>
      </c>
      <c r="F46" s="11">
        <f t="shared" si="0"/>
        <v>118.21</v>
      </c>
      <c r="G46" s="11">
        <f>ROUND(+'Aggregate Screens'!D146*2080,0)</f>
        <v>0</v>
      </c>
      <c r="H46" s="13">
        <f>ROUND(+'Aggregate Screens'!AN146,0)</f>
        <v>0</v>
      </c>
      <c r="I46" s="11" t="e">
        <f t="shared" si="1"/>
        <v>#DIV/0!</v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Screens'!D42*2080,0)</f>
        <v>74942</v>
      </c>
      <c r="E47" s="13">
        <f>ROUND(+'Aggregate Screens'!AN42,0)</f>
        <v>521</v>
      </c>
      <c r="F47" s="11">
        <f t="shared" si="0"/>
        <v>143.84</v>
      </c>
      <c r="G47" s="11">
        <f>ROUND(+'Aggregate Screens'!D147*2080,0)</f>
        <v>93330</v>
      </c>
      <c r="H47" s="13">
        <f>ROUND(+'Aggregate Screens'!AN147,0)</f>
        <v>588</v>
      </c>
      <c r="I47" s="11">
        <f t="shared" si="1"/>
        <v>158.72</v>
      </c>
      <c r="K47" s="12">
        <f t="shared" si="2"/>
        <v>0.10344827586206895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Screens'!D43*2080,0)</f>
        <v>280467</v>
      </c>
      <c r="E48" s="13">
        <f>ROUND(+'Aggregate Screens'!AN43,0)</f>
        <v>1899</v>
      </c>
      <c r="F48" s="11">
        <f t="shared" si="0"/>
        <v>147.69</v>
      </c>
      <c r="G48" s="11">
        <f>ROUND(+'Aggregate Screens'!D148*2080,0)</f>
        <v>284669</v>
      </c>
      <c r="H48" s="13">
        <f>ROUND(+'Aggregate Screens'!AN148,0)</f>
        <v>1895</v>
      </c>
      <c r="I48" s="11">
        <f t="shared" si="1"/>
        <v>150.22</v>
      </c>
      <c r="K48" s="12">
        <f t="shared" si="2"/>
        <v>0.017130475997020778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Screens'!D44*2080,0)</f>
        <v>2198456</v>
      </c>
      <c r="E49" s="13">
        <f>ROUND(+'Aggregate Screens'!AN44,0)</f>
        <v>20908</v>
      </c>
      <c r="F49" s="11">
        <f t="shared" si="0"/>
        <v>105.15</v>
      </c>
      <c r="G49" s="11">
        <f>ROUND(+'Aggregate Screens'!D149*2080,0)</f>
        <v>2141610</v>
      </c>
      <c r="H49" s="13">
        <f>ROUND(+'Aggregate Screens'!AN149,0)</f>
        <v>21534</v>
      </c>
      <c r="I49" s="11">
        <f t="shared" si="1"/>
        <v>99.45</v>
      </c>
      <c r="K49" s="12">
        <f t="shared" si="2"/>
        <v>-0.0542082738944365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Screens'!D45*2080,0)</f>
        <v>8145550</v>
      </c>
      <c r="E50" s="13">
        <f>ROUND(+'Aggregate Screens'!AN45,0)</f>
        <v>48016</v>
      </c>
      <c r="F50" s="11">
        <f t="shared" si="0"/>
        <v>169.64</v>
      </c>
      <c r="G50" s="11">
        <f>ROUND(+'Aggregate Screens'!D150*2080,0)</f>
        <v>8253606</v>
      </c>
      <c r="H50" s="13">
        <f>ROUND(+'Aggregate Screens'!AN150,0)</f>
        <v>48950</v>
      </c>
      <c r="I50" s="11">
        <f t="shared" si="1"/>
        <v>168.61</v>
      </c>
      <c r="K50" s="12">
        <f t="shared" si="2"/>
        <v>-0.006071681207262314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Screens'!D46*2080,0)</f>
        <v>195666</v>
      </c>
      <c r="E51" s="13">
        <f>ROUND(+'Aggregate Screens'!AN46,0)</f>
        <v>501</v>
      </c>
      <c r="F51" s="11">
        <f t="shared" si="0"/>
        <v>390.55</v>
      </c>
      <c r="G51" s="11">
        <f>ROUND(+'Aggregate Screens'!D151*2080,0)</f>
        <v>218130</v>
      </c>
      <c r="H51" s="13">
        <f>ROUND(+'Aggregate Screens'!AN151,0)</f>
        <v>591</v>
      </c>
      <c r="I51" s="11">
        <f t="shared" si="1"/>
        <v>369.09</v>
      </c>
      <c r="K51" s="12">
        <f t="shared" si="2"/>
        <v>-0.054948150044808686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Screens'!D47*2080,0)</f>
        <v>3018475</v>
      </c>
      <c r="E52" s="13">
        <f>ROUND(+'Aggregate Screens'!AN47,0)</f>
        <v>23626</v>
      </c>
      <c r="F52" s="11">
        <f t="shared" si="0"/>
        <v>127.76</v>
      </c>
      <c r="G52" s="11">
        <f>ROUND(+'Aggregate Screens'!D152*2080,0)</f>
        <v>3063195</v>
      </c>
      <c r="H52" s="13">
        <f>ROUND(+'Aggregate Screens'!AN152,0)</f>
        <v>24107</v>
      </c>
      <c r="I52" s="11">
        <f t="shared" si="1"/>
        <v>127.07</v>
      </c>
      <c r="K52" s="12">
        <f t="shared" si="2"/>
        <v>-0.005400751408891735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Screens'!D48*2080,0)</f>
        <v>3721037</v>
      </c>
      <c r="E53" s="13">
        <f>ROUND(+'Aggregate Screens'!AN48,0)</f>
        <v>36964</v>
      </c>
      <c r="F53" s="11">
        <f t="shared" si="0"/>
        <v>100.67</v>
      </c>
      <c r="G53" s="11">
        <f>ROUND(+'Aggregate Screens'!D153*2080,0)</f>
        <v>4148706</v>
      </c>
      <c r="H53" s="13">
        <f>ROUND(+'Aggregate Screens'!AN153,0)</f>
        <v>40193</v>
      </c>
      <c r="I53" s="11">
        <f t="shared" si="1"/>
        <v>103.22</v>
      </c>
      <c r="K53" s="12">
        <f t="shared" si="2"/>
        <v>0.0253302870765868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Screens'!D49*2080,0)</f>
        <v>1584482</v>
      </c>
      <c r="E54" s="13">
        <f>ROUND(+'Aggregate Screens'!AN49,0)</f>
        <v>11965</v>
      </c>
      <c r="F54" s="11">
        <f t="shared" si="0"/>
        <v>132.43</v>
      </c>
      <c r="G54" s="11">
        <f>ROUND(+'Aggregate Screens'!D154*2080,0)</f>
        <v>1643200</v>
      </c>
      <c r="H54" s="13">
        <f>ROUND(+'Aggregate Screens'!AN154,0)</f>
        <v>12684</v>
      </c>
      <c r="I54" s="11">
        <f t="shared" si="1"/>
        <v>129.55</v>
      </c>
      <c r="K54" s="12">
        <f t="shared" si="2"/>
        <v>-0.021747338216416168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Screens'!D50*2080,0)</f>
        <v>843419</v>
      </c>
      <c r="E55" s="13">
        <f>ROUND(+'Aggregate Screens'!AN50,0)</f>
        <v>7752</v>
      </c>
      <c r="F55" s="11">
        <f t="shared" si="0"/>
        <v>108.8</v>
      </c>
      <c r="G55" s="11">
        <f>ROUND(+'Aggregate Screens'!D155*2080,0)</f>
        <v>965578</v>
      </c>
      <c r="H55" s="13">
        <f>ROUND(+'Aggregate Screens'!AN155,0)</f>
        <v>8079</v>
      </c>
      <c r="I55" s="11">
        <f t="shared" si="1"/>
        <v>119.52</v>
      </c>
      <c r="K55" s="12">
        <f t="shared" si="2"/>
        <v>0.09852941176470598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Screens'!D51*2080,0)</f>
        <v>422843</v>
      </c>
      <c r="E56" s="13">
        <f>ROUND(+'Aggregate Screens'!AN51,0)</f>
        <v>289</v>
      </c>
      <c r="F56" s="11">
        <f t="shared" si="0"/>
        <v>1463.12</v>
      </c>
      <c r="G56" s="11">
        <f>ROUND(+'Aggregate Screens'!D156*2080,0)</f>
        <v>416458</v>
      </c>
      <c r="H56" s="13">
        <f>ROUND(+'Aggregate Screens'!AN156,0)</f>
        <v>1252</v>
      </c>
      <c r="I56" s="11">
        <f t="shared" si="1"/>
        <v>332.63</v>
      </c>
      <c r="K56" s="12">
        <f t="shared" si="2"/>
        <v>-0.7726570616217399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Screens'!D52*2080,0)</f>
        <v>2148973</v>
      </c>
      <c r="E57" s="13">
        <f>ROUND(+'Aggregate Screens'!AN52,0)</f>
        <v>15861</v>
      </c>
      <c r="F57" s="11">
        <f t="shared" si="0"/>
        <v>135.49</v>
      </c>
      <c r="G57" s="11">
        <f>ROUND(+'Aggregate Screens'!D157*2080,0)</f>
        <v>2255822</v>
      </c>
      <c r="H57" s="13">
        <f>ROUND(+'Aggregate Screens'!AN157,0)</f>
        <v>15975</v>
      </c>
      <c r="I57" s="11">
        <f t="shared" si="1"/>
        <v>141.21</v>
      </c>
      <c r="K57" s="12">
        <f t="shared" si="2"/>
        <v>0.04221713779614733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Screens'!D53*2080,0)</f>
        <v>2055144</v>
      </c>
      <c r="E58" s="13">
        <f>ROUND(+'Aggregate Screens'!AN53,0)</f>
        <v>21255</v>
      </c>
      <c r="F58" s="11">
        <f t="shared" si="0"/>
        <v>96.69</v>
      </c>
      <c r="G58" s="11">
        <f>ROUND(+'Aggregate Screens'!D158*2080,0)</f>
        <v>1987981</v>
      </c>
      <c r="H58" s="13">
        <f>ROUND(+'Aggregate Screens'!AN158,0)</f>
        <v>22355</v>
      </c>
      <c r="I58" s="11">
        <f t="shared" si="1"/>
        <v>88.93</v>
      </c>
      <c r="K58" s="12">
        <f t="shared" si="2"/>
        <v>-0.08025648981280376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Screens'!D54*2080,0)</f>
        <v>654493</v>
      </c>
      <c r="E59" s="13">
        <f>ROUND(+'Aggregate Screens'!AN54,0)</f>
        <v>4055</v>
      </c>
      <c r="F59" s="11">
        <f t="shared" si="0"/>
        <v>161.4</v>
      </c>
      <c r="G59" s="11">
        <f>ROUND(+'Aggregate Screens'!D159*2080,0)</f>
        <v>721968</v>
      </c>
      <c r="H59" s="13">
        <f>ROUND(+'Aggregate Screens'!AN159,0)</f>
        <v>4400</v>
      </c>
      <c r="I59" s="11">
        <f t="shared" si="1"/>
        <v>164.08</v>
      </c>
      <c r="K59" s="12">
        <f t="shared" si="2"/>
        <v>0.016604708798017453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Screens'!D55*2080,0)</f>
        <v>234582</v>
      </c>
      <c r="E60" s="13">
        <f>ROUND(+'Aggregate Screens'!AN55,0)</f>
        <v>494</v>
      </c>
      <c r="F60" s="11">
        <f t="shared" si="0"/>
        <v>474.86</v>
      </c>
      <c r="G60" s="11">
        <f>ROUND(+'Aggregate Screens'!D160*2080,0)</f>
        <v>0</v>
      </c>
      <c r="H60" s="13">
        <f>ROUND(+'Aggregate Screens'!AN160,0)</f>
        <v>0</v>
      </c>
      <c r="I60" s="11" t="e">
        <f t="shared" si="1"/>
        <v>#DIV/0!</v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Screens'!D56*2080,0)</f>
        <v>3776968</v>
      </c>
      <c r="E61" s="13">
        <f>ROUND(+'Aggregate Screens'!AN56,0)</f>
        <v>28659</v>
      </c>
      <c r="F61" s="11">
        <f t="shared" si="0"/>
        <v>131.79</v>
      </c>
      <c r="G61" s="11">
        <f>ROUND(+'Aggregate Screens'!D161*2080,0)</f>
        <v>3961173</v>
      </c>
      <c r="H61" s="13">
        <f>ROUND(+'Aggregate Screens'!AN161,0)</f>
        <v>28694</v>
      </c>
      <c r="I61" s="11">
        <f t="shared" si="1"/>
        <v>138.05</v>
      </c>
      <c r="K61" s="12">
        <f t="shared" si="2"/>
        <v>0.04749981030427208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Screens'!D57*2080,0)</f>
        <v>3849269</v>
      </c>
      <c r="E62" s="13">
        <f>ROUND(+'Aggregate Screens'!AN57,0)</f>
        <v>30005</v>
      </c>
      <c r="F62" s="11">
        <f t="shared" si="0"/>
        <v>128.29</v>
      </c>
      <c r="G62" s="11">
        <f>ROUND(+'Aggregate Screens'!D162*2080,0)</f>
        <v>4098557</v>
      </c>
      <c r="H62" s="13">
        <f>ROUND(+'Aggregate Screens'!AN162,0)</f>
        <v>32043</v>
      </c>
      <c r="I62" s="11">
        <f t="shared" si="1"/>
        <v>127.91</v>
      </c>
      <c r="K62" s="12">
        <f t="shared" si="2"/>
        <v>-0.0029620391300958504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Screens'!D58*2080,0)</f>
        <v>438755</v>
      </c>
      <c r="E63" s="13">
        <f>ROUND(+'Aggregate Screens'!AN58,0)</f>
        <v>3063</v>
      </c>
      <c r="F63" s="11">
        <f t="shared" si="0"/>
        <v>143.24</v>
      </c>
      <c r="G63" s="11">
        <f>ROUND(+'Aggregate Screens'!D163*2080,0)</f>
        <v>447179</v>
      </c>
      <c r="H63" s="13">
        <f>ROUND(+'Aggregate Screens'!AN163,0)</f>
        <v>3023</v>
      </c>
      <c r="I63" s="11">
        <f t="shared" si="1"/>
        <v>147.93</v>
      </c>
      <c r="K63" s="12">
        <f t="shared" si="2"/>
        <v>0.032742250767941794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Screens'!D59*2080,0)</f>
        <v>225264</v>
      </c>
      <c r="E64" s="13">
        <f>ROUND(+'Aggregate Screens'!AN59,0)</f>
        <v>897</v>
      </c>
      <c r="F64" s="11">
        <f t="shared" si="0"/>
        <v>251.13</v>
      </c>
      <c r="G64" s="11">
        <f>ROUND(+'Aggregate Screens'!D164*2080,0)</f>
        <v>229216</v>
      </c>
      <c r="H64" s="13">
        <f>ROUND(+'Aggregate Screens'!AN164,0)</f>
        <v>937</v>
      </c>
      <c r="I64" s="11">
        <f t="shared" si="1"/>
        <v>244.63</v>
      </c>
      <c r="K64" s="12">
        <f t="shared" si="2"/>
        <v>-0.025883008800222984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Screens'!D60*2080,0)</f>
        <v>291574</v>
      </c>
      <c r="E65" s="13">
        <f>ROUND(+'Aggregate Screens'!AN60,0)</f>
        <v>1330</v>
      </c>
      <c r="F65" s="11">
        <f t="shared" si="0"/>
        <v>219.23</v>
      </c>
      <c r="G65" s="11">
        <f>ROUND(+'Aggregate Screens'!D165*2080,0)</f>
        <v>317325</v>
      </c>
      <c r="H65" s="13">
        <f>ROUND(+'Aggregate Screens'!AN165,0)</f>
        <v>2219</v>
      </c>
      <c r="I65" s="11">
        <f t="shared" si="1"/>
        <v>143</v>
      </c>
      <c r="K65" s="12">
        <f t="shared" si="2"/>
        <v>-0.3477170095333667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Screens'!D61*2080,0)</f>
        <v>784056</v>
      </c>
      <c r="E66" s="13">
        <f>ROUND(+'Aggregate Screens'!AN61,0)</f>
        <v>4449</v>
      </c>
      <c r="F66" s="11">
        <f t="shared" si="0"/>
        <v>176.23</v>
      </c>
      <c r="G66" s="11">
        <f>ROUND(+'Aggregate Screens'!D166*2080,0)</f>
        <v>833019</v>
      </c>
      <c r="H66" s="13">
        <f>ROUND(+'Aggregate Screens'!AN166,0)</f>
        <v>4267</v>
      </c>
      <c r="I66" s="11">
        <f t="shared" si="1"/>
        <v>195.22</v>
      </c>
      <c r="K66" s="12">
        <f t="shared" si="2"/>
        <v>0.10775690858537135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Screens'!D62*2080,0)</f>
        <v>313810</v>
      </c>
      <c r="E67" s="13">
        <f>ROUND(+'Aggregate Screens'!AN62,0)</f>
        <v>1717</v>
      </c>
      <c r="F67" s="11">
        <f t="shared" si="0"/>
        <v>182.77</v>
      </c>
      <c r="G67" s="11">
        <f>ROUND(+'Aggregate Screens'!D167*2080,0)</f>
        <v>320674</v>
      </c>
      <c r="H67" s="13">
        <f>ROUND(+'Aggregate Screens'!AN167,0)</f>
        <v>1813</v>
      </c>
      <c r="I67" s="11">
        <f t="shared" si="1"/>
        <v>176.87</v>
      </c>
      <c r="K67" s="12">
        <f t="shared" si="2"/>
        <v>-0.03228100891831265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Screens'!D63*2080,0)</f>
        <v>4647053</v>
      </c>
      <c r="E68" s="13">
        <f>ROUND(+'Aggregate Screens'!AN63,0)</f>
        <v>34477</v>
      </c>
      <c r="F68" s="11">
        <f t="shared" si="0"/>
        <v>134.79</v>
      </c>
      <c r="G68" s="11">
        <f>ROUND(+'Aggregate Screens'!D168*2080,0)</f>
        <v>4752446</v>
      </c>
      <c r="H68" s="13">
        <f>ROUND(+'Aggregate Screens'!AN168,0)</f>
        <v>34729</v>
      </c>
      <c r="I68" s="11">
        <f t="shared" si="1"/>
        <v>136.84</v>
      </c>
      <c r="K68" s="12">
        <f t="shared" si="2"/>
        <v>0.01520884338600803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Screens'!D64*2080,0)</f>
        <v>1053104</v>
      </c>
      <c r="E69" s="13">
        <f>ROUND(+'Aggregate Screens'!AN64,0)</f>
        <v>7230</v>
      </c>
      <c r="F69" s="11">
        <f t="shared" si="0"/>
        <v>145.66</v>
      </c>
      <c r="G69" s="11">
        <f>ROUND(+'Aggregate Screens'!D169*2080,0)</f>
        <v>1110803</v>
      </c>
      <c r="H69" s="13">
        <f>ROUND(+'Aggregate Screens'!AN169,0)</f>
        <v>6463</v>
      </c>
      <c r="I69" s="11">
        <f t="shared" si="1"/>
        <v>171.87</v>
      </c>
      <c r="K69" s="12">
        <f t="shared" si="2"/>
        <v>0.1799395853357133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Screens'!D65*2080,0)</f>
        <v>735405</v>
      </c>
      <c r="E70" s="13">
        <f>ROUND(+'Aggregate Screens'!AN65,0)</f>
        <v>2799</v>
      </c>
      <c r="F70" s="11">
        <f t="shared" si="0"/>
        <v>262.74</v>
      </c>
      <c r="G70" s="11">
        <f>ROUND(+'Aggregate Screens'!D170*2080,0)</f>
        <v>745742</v>
      </c>
      <c r="H70" s="13">
        <f>ROUND(+'Aggregate Screens'!AN170,0)</f>
        <v>2947</v>
      </c>
      <c r="I70" s="11">
        <f t="shared" si="1"/>
        <v>253.05</v>
      </c>
      <c r="K70" s="12">
        <f t="shared" si="2"/>
        <v>-0.03688056633934689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Screens'!D66*2080,0)</f>
        <v>237557</v>
      </c>
      <c r="E71" s="13">
        <f>ROUND(+'Aggregate Screens'!AN66,0)</f>
        <v>1358</v>
      </c>
      <c r="F71" s="11">
        <f t="shared" si="0"/>
        <v>174.93</v>
      </c>
      <c r="G71" s="11">
        <f>ROUND(+'Aggregate Screens'!D171*2080,0)</f>
        <v>163821</v>
      </c>
      <c r="H71" s="13">
        <f>ROUND(+'Aggregate Screens'!AN171,0)</f>
        <v>614</v>
      </c>
      <c r="I71" s="11">
        <f t="shared" si="1"/>
        <v>266.81</v>
      </c>
      <c r="K71" s="12">
        <f t="shared" si="2"/>
        <v>0.5252386668953295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Screens'!D67*2080,0)</f>
        <v>3820960</v>
      </c>
      <c r="E72" s="13">
        <f>ROUND(+'Aggregate Screens'!AN67,0)</f>
        <v>33572</v>
      </c>
      <c r="F72" s="11">
        <f t="shared" si="0"/>
        <v>113.81</v>
      </c>
      <c r="G72" s="11">
        <f>ROUND(+'Aggregate Screens'!D172*2080,0)</f>
        <v>4099680</v>
      </c>
      <c r="H72" s="13">
        <f>ROUND(+'Aggregate Screens'!AN172,0)</f>
        <v>34768</v>
      </c>
      <c r="I72" s="11">
        <f t="shared" si="1"/>
        <v>117.92</v>
      </c>
      <c r="K72" s="12">
        <f t="shared" si="2"/>
        <v>0.03611281961163337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Screens'!D68*2080,0)</f>
        <v>2700651</v>
      </c>
      <c r="E73" s="13">
        <f>ROUND(+'Aggregate Screens'!AN68,0)</f>
        <v>27113</v>
      </c>
      <c r="F73" s="11">
        <f t="shared" si="0"/>
        <v>99.61</v>
      </c>
      <c r="G73" s="11">
        <f>ROUND(+'Aggregate Screens'!D173*2080,0)</f>
        <v>3043768</v>
      </c>
      <c r="H73" s="13">
        <f>ROUND(+'Aggregate Screens'!AN173,0)</f>
        <v>28692</v>
      </c>
      <c r="I73" s="11">
        <f t="shared" si="1"/>
        <v>106.08</v>
      </c>
      <c r="K73" s="12">
        <f t="shared" si="2"/>
        <v>0.06495331793996595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Screens'!D69*2080,0)</f>
        <v>7567040</v>
      </c>
      <c r="E74" s="13">
        <f>ROUND(+'Aggregate Screens'!AN69,0)</f>
        <v>59724</v>
      </c>
      <c r="F74" s="11">
        <f t="shared" si="0"/>
        <v>126.7</v>
      </c>
      <c r="G74" s="11">
        <f>ROUND(+'Aggregate Screens'!D174*2080,0)</f>
        <v>7689760</v>
      </c>
      <c r="H74" s="13">
        <f>ROUND(+'Aggregate Screens'!AN174,0)</f>
        <v>64334</v>
      </c>
      <c r="I74" s="11">
        <f t="shared" si="1"/>
        <v>119.53</v>
      </c>
      <c r="K74" s="12">
        <f t="shared" si="2"/>
        <v>-0.05659037095501185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Screens'!D70*2080,0)</f>
        <v>5168155</v>
      </c>
      <c r="E75" s="13">
        <f>ROUND(+'Aggregate Screens'!AN70,0)</f>
        <v>31048</v>
      </c>
      <c r="F75" s="11">
        <f aca="true" t="shared" si="3" ref="F75:F106">ROUND(+D75/E75,2)</f>
        <v>166.46</v>
      </c>
      <c r="G75" s="11">
        <f>ROUND(+'Aggregate Screens'!D175*2080,0)</f>
        <v>5392899</v>
      </c>
      <c r="H75" s="13">
        <f>ROUND(+'Aggregate Screens'!AN175,0)</f>
        <v>31549</v>
      </c>
      <c r="I75" s="11">
        <f aca="true" t="shared" si="4" ref="I75:I106">ROUND(+G75/H75,2)</f>
        <v>170.94</v>
      </c>
      <c r="K75" s="12">
        <f aca="true" t="shared" si="5" ref="K75:K106">IF(D75=0,"",IF(E75=0,"",IF(G75=0,"",IF(H75=0,"",+I75/F75-1))))</f>
        <v>0.02691337258200166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Screens'!D71*2080,0)</f>
        <v>308256</v>
      </c>
      <c r="E76" s="13">
        <f>ROUND(+'Aggregate Screens'!AN71,0)</f>
        <v>1459</v>
      </c>
      <c r="F76" s="11">
        <f t="shared" si="3"/>
        <v>211.28</v>
      </c>
      <c r="G76" s="11">
        <f>ROUND(+'Aggregate Screens'!D176*2080,0)</f>
        <v>334693</v>
      </c>
      <c r="H76" s="13">
        <f>ROUND(+'Aggregate Screens'!AN176,0)</f>
        <v>1701</v>
      </c>
      <c r="I76" s="11">
        <f t="shared" si="4"/>
        <v>196.76</v>
      </c>
      <c r="K76" s="12">
        <f t="shared" si="5"/>
        <v>-0.06872396819386606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Screens'!D72*2080,0)</f>
        <v>220896</v>
      </c>
      <c r="E77" s="13">
        <f>ROUND(+'Aggregate Screens'!AN72,0)</f>
        <v>560</v>
      </c>
      <c r="F77" s="11">
        <f t="shared" si="3"/>
        <v>394.46</v>
      </c>
      <c r="G77" s="11">
        <f>ROUND(+'Aggregate Screens'!D177*2080,0)</f>
        <v>190882</v>
      </c>
      <c r="H77" s="13">
        <f>ROUND(+'Aggregate Screens'!AN177,0)</f>
        <v>595</v>
      </c>
      <c r="I77" s="11">
        <f t="shared" si="4"/>
        <v>320.81</v>
      </c>
      <c r="K77" s="12">
        <f t="shared" si="5"/>
        <v>-0.1867109466105562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Screens'!D73*2080,0)</f>
        <v>2439050</v>
      </c>
      <c r="E78" s="13">
        <f>ROUND(+'Aggregate Screens'!AN73,0)</f>
        <v>18831</v>
      </c>
      <c r="F78" s="11">
        <f t="shared" si="3"/>
        <v>129.52</v>
      </c>
      <c r="G78" s="11">
        <f>ROUND(+'Aggregate Screens'!D178*2080,0)</f>
        <v>2545254</v>
      </c>
      <c r="H78" s="13">
        <f>ROUND(+'Aggregate Screens'!AN178,0)</f>
        <v>17915</v>
      </c>
      <c r="I78" s="11">
        <f t="shared" si="4"/>
        <v>142.07</v>
      </c>
      <c r="K78" s="12">
        <f t="shared" si="5"/>
        <v>0.09689623224212474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Screens'!D74*2080,0)</f>
        <v>794706</v>
      </c>
      <c r="E79" s="13">
        <f>ROUND(+'Aggregate Screens'!AN74,0)</f>
        <v>1590</v>
      </c>
      <c r="F79" s="11">
        <f t="shared" si="3"/>
        <v>499.82</v>
      </c>
      <c r="G79" s="11">
        <f>ROUND(+'Aggregate Screens'!D179*2080,0)</f>
        <v>0</v>
      </c>
      <c r="H79" s="13">
        <f>ROUND(+'Aggregate Screens'!AN179,0)</f>
        <v>0</v>
      </c>
      <c r="I79" s="11" t="e">
        <f t="shared" si="4"/>
        <v>#DIV/0!</v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Screens'!D75*2080,0)</f>
        <v>5747872</v>
      </c>
      <c r="E80" s="13">
        <f>ROUND(+'Aggregate Screens'!AN75,0)</f>
        <v>44834</v>
      </c>
      <c r="F80" s="11">
        <f t="shared" si="3"/>
        <v>128.2</v>
      </c>
      <c r="G80" s="11">
        <f>ROUND(+'Aggregate Screens'!D180*2080,0)</f>
        <v>5950651</v>
      </c>
      <c r="H80" s="13">
        <f>ROUND(+'Aggregate Screens'!AN180,0)</f>
        <v>49418</v>
      </c>
      <c r="I80" s="11">
        <f t="shared" si="4"/>
        <v>120.41</v>
      </c>
      <c r="K80" s="12">
        <f t="shared" si="5"/>
        <v>-0.06076443057722303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Screens'!D76*2080,0)</f>
        <v>594506</v>
      </c>
      <c r="E81" s="13">
        <f>ROUND(+'Aggregate Screens'!AN76,0)</f>
        <v>3616</v>
      </c>
      <c r="F81" s="11">
        <f t="shared" si="3"/>
        <v>164.41</v>
      </c>
      <c r="G81" s="11">
        <f>ROUND(+'Aggregate Screens'!D181*2080,0)</f>
        <v>610750</v>
      </c>
      <c r="H81" s="13">
        <f>ROUND(+'Aggregate Screens'!AN181,0)</f>
        <v>3480</v>
      </c>
      <c r="I81" s="11">
        <f t="shared" si="4"/>
        <v>175.5</v>
      </c>
      <c r="K81" s="12">
        <f t="shared" si="5"/>
        <v>0.06745331792470055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Screens'!D77*2080,0)</f>
        <v>314933</v>
      </c>
      <c r="E82" s="13">
        <f>ROUND(+'Aggregate Screens'!AN77,0)</f>
        <v>1442</v>
      </c>
      <c r="F82" s="11">
        <f t="shared" si="3"/>
        <v>218.4</v>
      </c>
      <c r="G82" s="11">
        <f>ROUND(+'Aggregate Screens'!D182*2080,0)</f>
        <v>308693</v>
      </c>
      <c r="H82" s="13">
        <f>ROUND(+'Aggregate Screens'!AN182,0)</f>
        <v>1566</v>
      </c>
      <c r="I82" s="11">
        <f t="shared" si="4"/>
        <v>197.12</v>
      </c>
      <c r="K82" s="12">
        <f t="shared" si="5"/>
        <v>-0.09743589743589742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Screens'!D78*2080,0)</f>
        <v>1634734</v>
      </c>
      <c r="E83" s="13">
        <f>ROUND(+'Aggregate Screens'!AN78,0)</f>
        <v>9049</v>
      </c>
      <c r="F83" s="11">
        <f t="shared" si="3"/>
        <v>180.65</v>
      </c>
      <c r="G83" s="11">
        <f>ROUND(+'Aggregate Screens'!D183*2080,0)</f>
        <v>1722115</v>
      </c>
      <c r="H83" s="13">
        <f>ROUND(+'Aggregate Screens'!AN183,0)</f>
        <v>8663</v>
      </c>
      <c r="I83" s="11">
        <f t="shared" si="4"/>
        <v>198.79</v>
      </c>
      <c r="K83" s="12">
        <f t="shared" si="5"/>
        <v>0.10041516745087176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Screens'!D79*2080,0)</f>
        <v>6529120</v>
      </c>
      <c r="E84" s="13">
        <f>ROUND(+'Aggregate Screens'!AN79,0)</f>
        <v>44461</v>
      </c>
      <c r="F84" s="11">
        <f t="shared" si="3"/>
        <v>146.85</v>
      </c>
      <c r="G84" s="11">
        <f>ROUND(+'Aggregate Screens'!D184*2080,0)</f>
        <v>6697850</v>
      </c>
      <c r="H84" s="13">
        <f>ROUND(+'Aggregate Screens'!AN184,0)</f>
        <v>43169</v>
      </c>
      <c r="I84" s="11">
        <f t="shared" si="4"/>
        <v>155.15</v>
      </c>
      <c r="K84" s="12">
        <f t="shared" si="5"/>
        <v>0.056520258767449816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Screens'!D80*2080,0)</f>
        <v>20883</v>
      </c>
      <c r="E85" s="13">
        <f>ROUND(+'Aggregate Screens'!AN80,0)</f>
        <v>77</v>
      </c>
      <c r="F85" s="11">
        <f t="shared" si="3"/>
        <v>271.21</v>
      </c>
      <c r="G85" s="11">
        <f>ROUND(+'Aggregate Screens'!D185*2080,0)</f>
        <v>0</v>
      </c>
      <c r="H85" s="13">
        <f>ROUND(+'Aggregate Screens'!AN185,0)</f>
        <v>0</v>
      </c>
      <c r="I85" s="11" t="e">
        <f t="shared" si="4"/>
        <v>#DIV/0!</v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Screens'!D81*2080,0)</f>
        <v>900453</v>
      </c>
      <c r="E86" s="13">
        <f>ROUND(+'Aggregate Screens'!AN81,0)</f>
        <v>6682</v>
      </c>
      <c r="F86" s="11">
        <f t="shared" si="3"/>
        <v>134.76</v>
      </c>
      <c r="G86" s="11">
        <f>ROUND(+'Aggregate Screens'!D186*2080,0)</f>
        <v>1005451</v>
      </c>
      <c r="H86" s="13">
        <f>ROUND(+'Aggregate Screens'!AN186,0)</f>
        <v>9834</v>
      </c>
      <c r="I86" s="11">
        <f t="shared" si="4"/>
        <v>102.24</v>
      </c>
      <c r="K86" s="12">
        <f t="shared" si="5"/>
        <v>-0.24131789848619767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Screens'!D82*2080,0)</f>
        <v>1328288</v>
      </c>
      <c r="E87" s="13">
        <f>ROUND(+'Aggregate Screens'!AN82,0)</f>
        <v>13816</v>
      </c>
      <c r="F87" s="11">
        <f t="shared" si="3"/>
        <v>96.14</v>
      </c>
      <c r="G87" s="11">
        <f>ROUND(+'Aggregate Screens'!D187*2080,0)</f>
        <v>1368827</v>
      </c>
      <c r="H87" s="13">
        <f>ROUND(+'Aggregate Screens'!AN187,0)</f>
        <v>12971</v>
      </c>
      <c r="I87" s="11">
        <f t="shared" si="4"/>
        <v>105.53</v>
      </c>
      <c r="K87" s="12">
        <f t="shared" si="5"/>
        <v>0.0976700644892865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Screens'!D83*2080,0)</f>
        <v>99840</v>
      </c>
      <c r="E88" s="13">
        <f>ROUND(+'Aggregate Screens'!AN83,0)</f>
        <v>1135</v>
      </c>
      <c r="F88" s="11">
        <f t="shared" si="3"/>
        <v>87.96</v>
      </c>
      <c r="G88" s="11">
        <f>ROUND(+'Aggregate Screens'!D188*2080,0)</f>
        <v>114795</v>
      </c>
      <c r="H88" s="13">
        <f>ROUND(+'Aggregate Screens'!AN188,0)</f>
        <v>669</v>
      </c>
      <c r="I88" s="11">
        <f t="shared" si="4"/>
        <v>171.59</v>
      </c>
      <c r="K88" s="12">
        <f t="shared" si="5"/>
        <v>0.9507730786721238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Screens'!D84*2080,0)</f>
        <v>1095910</v>
      </c>
      <c r="E89" s="13">
        <f>ROUND(+'Aggregate Screens'!AN84,0)</f>
        <v>11160</v>
      </c>
      <c r="F89" s="11">
        <f t="shared" si="3"/>
        <v>98.2</v>
      </c>
      <c r="G89" s="11">
        <f>ROUND(+'Aggregate Screens'!D189*2080,0)</f>
        <v>1290536</v>
      </c>
      <c r="H89" s="13">
        <f>ROUND(+'Aggregate Screens'!AN189,0)</f>
        <v>10112</v>
      </c>
      <c r="I89" s="11">
        <f t="shared" si="4"/>
        <v>127.62</v>
      </c>
      <c r="K89" s="12">
        <f t="shared" si="5"/>
        <v>0.29959266802443985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Screens'!D85*2080,0)</f>
        <v>419806</v>
      </c>
      <c r="E90" s="13">
        <f>ROUND(+'Aggregate Screens'!AN85,0)</f>
        <v>3267</v>
      </c>
      <c r="F90" s="11">
        <f t="shared" si="3"/>
        <v>128.5</v>
      </c>
      <c r="G90" s="11">
        <f>ROUND(+'Aggregate Screens'!D190*2080,0)</f>
        <v>419869</v>
      </c>
      <c r="H90" s="13">
        <f>ROUND(+'Aggregate Screens'!AN190,0)</f>
        <v>3245</v>
      </c>
      <c r="I90" s="11">
        <f t="shared" si="4"/>
        <v>129.39</v>
      </c>
      <c r="K90" s="12">
        <f t="shared" si="5"/>
        <v>0.006926070038910437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Screens'!D86*2080,0)</f>
        <v>301954</v>
      </c>
      <c r="E91" s="13">
        <f>ROUND(+'Aggregate Screens'!AN86,0)</f>
        <v>1530</v>
      </c>
      <c r="F91" s="11">
        <f t="shared" si="3"/>
        <v>197.36</v>
      </c>
      <c r="G91" s="11">
        <f>ROUND(+'Aggregate Screens'!D191*2080,0)</f>
        <v>307403</v>
      </c>
      <c r="H91" s="13">
        <f>ROUND(+'Aggregate Screens'!AN191,0)</f>
        <v>1130</v>
      </c>
      <c r="I91" s="11">
        <f t="shared" si="4"/>
        <v>272.04</v>
      </c>
      <c r="K91" s="12">
        <f t="shared" si="5"/>
        <v>0.37839481151195775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Screens'!D87*2080,0)</f>
        <v>330928</v>
      </c>
      <c r="E92" s="13">
        <f>ROUND(+'Aggregate Screens'!AN87,0)</f>
        <v>1252</v>
      </c>
      <c r="F92" s="11">
        <f t="shared" si="3"/>
        <v>264.32</v>
      </c>
      <c r="G92" s="11">
        <f>ROUND(+'Aggregate Screens'!D192*2080,0)</f>
        <v>376064</v>
      </c>
      <c r="H92" s="13">
        <f>ROUND(+'Aggregate Screens'!AN192,0)</f>
        <v>505</v>
      </c>
      <c r="I92" s="11">
        <f t="shared" si="4"/>
        <v>744.68</v>
      </c>
      <c r="K92" s="12">
        <f t="shared" si="5"/>
        <v>1.8173426150121066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Screens'!D88*2080,0)</f>
        <v>719680</v>
      </c>
      <c r="E93" s="13">
        <f>ROUND(+'Aggregate Screens'!AN88,0)</f>
        <v>7450</v>
      </c>
      <c r="F93" s="11">
        <f t="shared" si="3"/>
        <v>96.6</v>
      </c>
      <c r="G93" s="11">
        <f>ROUND(+'Aggregate Screens'!D193*2080,0)</f>
        <v>774010</v>
      </c>
      <c r="H93" s="13">
        <f>ROUND(+'Aggregate Screens'!AN193,0)</f>
        <v>8572</v>
      </c>
      <c r="I93" s="11">
        <f t="shared" si="4"/>
        <v>90.3</v>
      </c>
      <c r="K93" s="12">
        <f t="shared" si="5"/>
        <v>-0.06521739130434778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Screens'!D89*2080,0)</f>
        <v>613246</v>
      </c>
      <c r="E94" s="13">
        <f>ROUND(+'Aggregate Screens'!AN89,0)</f>
        <v>3954</v>
      </c>
      <c r="F94" s="11">
        <f t="shared" si="3"/>
        <v>155.1</v>
      </c>
      <c r="G94" s="11">
        <f>ROUND(+'Aggregate Screens'!D194*2080,0)</f>
        <v>661066</v>
      </c>
      <c r="H94" s="13">
        <f>ROUND(+'Aggregate Screens'!AN194,0)</f>
        <v>4341</v>
      </c>
      <c r="I94" s="11">
        <f t="shared" si="4"/>
        <v>152.28</v>
      </c>
      <c r="K94" s="12">
        <f t="shared" si="5"/>
        <v>-0.018181818181818188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Screens'!D90*2080,0)</f>
        <v>360880</v>
      </c>
      <c r="E95" s="13">
        <f>ROUND(+'Aggregate Screens'!AN90,0)</f>
        <v>3331</v>
      </c>
      <c r="F95" s="11">
        <f t="shared" si="3"/>
        <v>108.34</v>
      </c>
      <c r="G95" s="11">
        <f>ROUND(+'Aggregate Screens'!D195*2080,0)</f>
        <v>350688</v>
      </c>
      <c r="H95" s="13">
        <f>ROUND(+'Aggregate Screens'!AN195,0)</f>
        <v>3487</v>
      </c>
      <c r="I95" s="11">
        <f t="shared" si="4"/>
        <v>100.57</v>
      </c>
      <c r="K95" s="12">
        <f t="shared" si="5"/>
        <v>-0.07171866346686362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Screens'!D91*2080,0)</f>
        <v>1924478</v>
      </c>
      <c r="E96" s="13">
        <f>ROUND(+'Aggregate Screens'!AN91,0)</f>
        <v>15555</v>
      </c>
      <c r="F96" s="11">
        <f t="shared" si="3"/>
        <v>123.72</v>
      </c>
      <c r="G96" s="11">
        <f>ROUND(+'Aggregate Screens'!D196*2080,0)</f>
        <v>2062341</v>
      </c>
      <c r="H96" s="13">
        <f>ROUND(+'Aggregate Screens'!AN196,0)</f>
        <v>16257</v>
      </c>
      <c r="I96" s="11">
        <f t="shared" si="4"/>
        <v>126.86</v>
      </c>
      <c r="K96" s="12">
        <f t="shared" si="5"/>
        <v>0.025379890074361366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Screens'!D92*2080,0)</f>
        <v>225846</v>
      </c>
      <c r="E97" s="13">
        <f>ROUND(+'Aggregate Screens'!AN92,0)</f>
        <v>776</v>
      </c>
      <c r="F97" s="11">
        <f t="shared" si="3"/>
        <v>291.04</v>
      </c>
      <c r="G97" s="11">
        <f>ROUND(+'Aggregate Screens'!D197*2080,0)</f>
        <v>234770</v>
      </c>
      <c r="H97" s="13">
        <f>ROUND(+'Aggregate Screens'!AN197,0)</f>
        <v>897</v>
      </c>
      <c r="I97" s="11">
        <f t="shared" si="4"/>
        <v>261.73</v>
      </c>
      <c r="K97" s="12">
        <f t="shared" si="5"/>
        <v>-0.10070780648708078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Screens'!D93*2080,0)</f>
        <v>1546917</v>
      </c>
      <c r="E98" s="13">
        <f>ROUND(+'Aggregate Screens'!AN93,0)</f>
        <v>12695</v>
      </c>
      <c r="F98" s="11">
        <f t="shared" si="3"/>
        <v>121.85</v>
      </c>
      <c r="G98" s="11">
        <f>ROUND(+'Aggregate Screens'!D198*2080,0)</f>
        <v>1627246</v>
      </c>
      <c r="H98" s="13">
        <f>ROUND(+'Aggregate Screens'!AN198,0)</f>
        <v>12672</v>
      </c>
      <c r="I98" s="11">
        <f t="shared" si="4"/>
        <v>128.41</v>
      </c>
      <c r="K98" s="12">
        <f t="shared" si="5"/>
        <v>0.053836684448091976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Screens'!D94*2080,0)</f>
        <v>615597</v>
      </c>
      <c r="E99" s="13">
        <f>ROUND(+'Aggregate Screens'!AN94,0)</f>
        <v>7232</v>
      </c>
      <c r="F99" s="11">
        <f t="shared" si="3"/>
        <v>85.12</v>
      </c>
      <c r="G99" s="11">
        <f>ROUND(+'Aggregate Screens'!D199*2080,0)</f>
        <v>742269</v>
      </c>
      <c r="H99" s="13">
        <f>ROUND(+'Aggregate Screens'!AN199,0)</f>
        <v>9260</v>
      </c>
      <c r="I99" s="11">
        <f t="shared" si="4"/>
        <v>80.16</v>
      </c>
      <c r="K99" s="12">
        <f t="shared" si="5"/>
        <v>-0.05827067669172936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Screens'!D95*2080,0)</f>
        <v>560789</v>
      </c>
      <c r="E100" s="13">
        <f>ROUND(+'Aggregate Screens'!AN95,0)</f>
        <v>4763</v>
      </c>
      <c r="F100" s="11">
        <f t="shared" si="3"/>
        <v>117.74</v>
      </c>
      <c r="G100" s="11">
        <f>ROUND(+'Aggregate Screens'!D200*2080,0)</f>
        <v>581090</v>
      </c>
      <c r="H100" s="13">
        <f>ROUND(+'Aggregate Screens'!AN200,0)</f>
        <v>5095</v>
      </c>
      <c r="I100" s="11">
        <f t="shared" si="4"/>
        <v>114.05</v>
      </c>
      <c r="K100" s="12">
        <f t="shared" si="5"/>
        <v>-0.031340241209444564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Screens'!D96*2080,0)</f>
        <v>2116899</v>
      </c>
      <c r="E101" s="13">
        <f>ROUND(+'Aggregate Screens'!AN96,0)</f>
        <v>16033</v>
      </c>
      <c r="F101" s="11">
        <f t="shared" si="3"/>
        <v>132.03</v>
      </c>
      <c r="G101" s="11">
        <f>ROUND(+'Aggregate Screens'!D201*2080,0)</f>
        <v>1791774</v>
      </c>
      <c r="H101" s="13">
        <f>ROUND(+'Aggregate Screens'!AN201,0)</f>
        <v>15909</v>
      </c>
      <c r="I101" s="11">
        <f t="shared" si="4"/>
        <v>112.63</v>
      </c>
      <c r="K101" s="12">
        <f t="shared" si="5"/>
        <v>-0.14693630235552535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Screens'!D97*2080,0)</f>
        <v>1535394</v>
      </c>
      <c r="E102" s="13">
        <f>ROUND(+'Aggregate Screens'!AN97,0)</f>
        <v>13830</v>
      </c>
      <c r="F102" s="11">
        <f t="shared" si="3"/>
        <v>111.02</v>
      </c>
      <c r="G102" s="11">
        <f>ROUND(+'Aggregate Screens'!D202*2080,0)</f>
        <v>1794478</v>
      </c>
      <c r="H102" s="13">
        <f>ROUND(+'Aggregate Screens'!AN202,0)</f>
        <v>15387</v>
      </c>
      <c r="I102" s="11">
        <f t="shared" si="4"/>
        <v>116.62</v>
      </c>
      <c r="K102" s="12">
        <f t="shared" si="5"/>
        <v>0.05044136191677184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Screens'!D98*2080,0)</f>
        <v>0</v>
      </c>
      <c r="E103" s="13">
        <f>ROUND(+'Aggregate Screens'!AN98,0)</f>
        <v>0</v>
      </c>
      <c r="F103" s="11" t="e">
        <f t="shared" si="3"/>
        <v>#DIV/0!</v>
      </c>
      <c r="G103" s="11">
        <f>ROUND(+'Aggregate Screens'!D203*2080,0)</f>
        <v>458162</v>
      </c>
      <c r="H103" s="13">
        <f>ROUND(+'Aggregate Screens'!AN203,0)</f>
        <v>1638</v>
      </c>
      <c r="I103" s="11">
        <f t="shared" si="4"/>
        <v>279.71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Screens'!D99*2080,0)</f>
        <v>395013</v>
      </c>
      <c r="E104" s="13">
        <f>ROUND(+'Aggregate Screens'!AN99,0)</f>
        <v>2105</v>
      </c>
      <c r="F104" s="11">
        <f t="shared" si="3"/>
        <v>187.65</v>
      </c>
      <c r="G104" s="11">
        <f>ROUND(+'Aggregate Screens'!D204*2080,0)</f>
        <v>394555</v>
      </c>
      <c r="H104" s="13">
        <f>ROUND(+'Aggregate Screens'!AN204,0)</f>
        <v>2056</v>
      </c>
      <c r="I104" s="11">
        <f t="shared" si="4"/>
        <v>191.9</v>
      </c>
      <c r="K104" s="12">
        <f t="shared" si="5"/>
        <v>0.022648547828403975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Screens'!D100*2080,0)</f>
        <v>326456</v>
      </c>
      <c r="E105" s="13">
        <f>ROUND(+'Aggregate Screens'!AN100,0)</f>
        <v>981</v>
      </c>
      <c r="F105" s="11">
        <f t="shared" si="3"/>
        <v>332.78</v>
      </c>
      <c r="G105" s="11">
        <f>ROUND(+'Aggregate Screens'!D205*2080,0)</f>
        <v>329950</v>
      </c>
      <c r="H105" s="13">
        <f>ROUND(+'Aggregate Screens'!AN205,0)</f>
        <v>926</v>
      </c>
      <c r="I105" s="11">
        <f t="shared" si="4"/>
        <v>356.32</v>
      </c>
      <c r="K105" s="12">
        <f t="shared" si="5"/>
        <v>0.07073742412404593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Screens'!D101*2080,0)</f>
        <v>157165</v>
      </c>
      <c r="E106" s="13">
        <f>ROUND(+'Aggregate Screens'!AN101,0)</f>
        <v>567</v>
      </c>
      <c r="F106" s="11">
        <f t="shared" si="3"/>
        <v>277.19</v>
      </c>
      <c r="G106" s="11">
        <f>ROUND(+'Aggregate Screens'!D206*2080,0)</f>
        <v>159515</v>
      </c>
      <c r="H106" s="13">
        <f>ROUND(+'Aggregate Screens'!AN206,0)</f>
        <v>547</v>
      </c>
      <c r="I106" s="11">
        <f t="shared" si="4"/>
        <v>291.62</v>
      </c>
      <c r="K106" s="12">
        <f t="shared" si="5"/>
        <v>0.05205815505609879</v>
      </c>
    </row>
    <row r="107" spans="4:11" ht="12">
      <c r="D107" s="10"/>
      <c r="E107" s="13"/>
      <c r="F107" s="11"/>
      <c r="G107" s="11"/>
      <c r="H107" s="13"/>
      <c r="I107" s="11"/>
      <c r="K107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4">
      <selection activeCell="G106" sqref="G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875" style="0" customWidth="1"/>
    <col min="5" max="5" width="8.875" style="0" customWidth="1"/>
    <col min="6" max="6" width="8.875" style="0" bestFit="1" customWidth="1"/>
    <col min="7" max="7" width="11.875" style="0" customWidth="1"/>
    <col min="8" max="9" width="8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4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3</v>
      </c>
    </row>
    <row r="4" spans="1:9" ht="1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54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1</v>
      </c>
      <c r="F8" s="5" t="s">
        <v>183</v>
      </c>
      <c r="G8" s="2" t="s">
        <v>1</v>
      </c>
      <c r="I8" s="5" t="s">
        <v>183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2</v>
      </c>
      <c r="E9" s="2" t="s">
        <v>5</v>
      </c>
      <c r="F9" s="2" t="s">
        <v>13</v>
      </c>
      <c r="G9" s="2" t="s">
        <v>2</v>
      </c>
      <c r="H9" s="2" t="s">
        <v>5</v>
      </c>
      <c r="I9" s="2" t="s">
        <v>13</v>
      </c>
      <c r="K9" s="5" t="s">
        <v>181</v>
      </c>
    </row>
    <row r="10" spans="1:11" ht="12">
      <c r="A10" s="10"/>
      <c r="B10">
        <f>+'Aggregate Screens'!A5</f>
        <v>1</v>
      </c>
      <c r="C10" t="str">
        <f>+'Aggregate Screens'!B5</f>
        <v>SWEDISH HEALTH SERVICES</v>
      </c>
      <c r="D10" s="10">
        <f>ROUND(+'Aggregate Screens'!G5,0)</f>
        <v>2273673555</v>
      </c>
      <c r="E10" s="13">
        <f>ROUND(+'Aggregate Screens'!AO5,0)</f>
        <v>246743</v>
      </c>
      <c r="F10" s="11">
        <f>IF(D10=0,"",IF(E10=0,"",ROUND(D10/E10,2)))</f>
        <v>9214.74</v>
      </c>
      <c r="G10" s="10">
        <f>ROUND(+'Aggregate Screens'!G110,0)</f>
        <v>2499120218</v>
      </c>
      <c r="H10" s="13">
        <f>ROUND(+'Aggregate Screens'!AO110,0)</f>
        <v>246724</v>
      </c>
      <c r="I10" s="11">
        <f>IF(G10=0,"",IF(H10=0,"",ROUND(G10/H10,2)))</f>
        <v>10129.21</v>
      </c>
      <c r="K10" s="12">
        <f>IF(D10=0,"",IF(E10=0,"",IF(G10=0,"",IF(H10=0,"",+I10/F10-1))))</f>
        <v>0.09923991344302707</v>
      </c>
    </row>
    <row r="11" spans="1:11" ht="12">
      <c r="A11" s="10"/>
      <c r="B11">
        <f>+'Aggregate Screens'!A6</f>
        <v>3</v>
      </c>
      <c r="C11" t="str">
        <f>+'Aggregate Screens'!B6</f>
        <v>SWEDISH MEDICAL CENTER CHERRY HILL</v>
      </c>
      <c r="D11" s="10">
        <f>ROUND(+'Aggregate Screens'!G6,0)</f>
        <v>883232669</v>
      </c>
      <c r="E11" s="13">
        <f>ROUND(+'Aggregate Screens'!AO6,0)</f>
        <v>67848</v>
      </c>
      <c r="F11" s="11">
        <f aca="true" t="shared" si="0" ref="F11:F74">IF(D11=0,"",IF(E11=0,"",ROUND(D11/E11,2)))</f>
        <v>13017.81</v>
      </c>
      <c r="G11" s="10">
        <f>ROUND(+'Aggregate Screens'!G111,0)</f>
        <v>995990224</v>
      </c>
      <c r="H11" s="13">
        <f>ROUND(+'Aggregate Screens'!AO111,0)</f>
        <v>69633</v>
      </c>
      <c r="I11" s="11">
        <f aca="true" t="shared" si="1" ref="I11:I74">IF(G11=0,"",IF(H11=0,"",ROUND(G11/H11,2)))</f>
        <v>14303.42</v>
      </c>
      <c r="K11" s="12">
        <f aca="true" t="shared" si="2" ref="K11:K74">IF(D11=0,"",IF(E11=0,"",IF(G11=0,"",IF(H11=0,"",+I11/F11-1))))</f>
        <v>0.09875777876616731</v>
      </c>
    </row>
    <row r="12" spans="1:11" ht="12">
      <c r="A12" s="10"/>
      <c r="B12">
        <f>+'Aggregate Screens'!A7</f>
        <v>8</v>
      </c>
      <c r="C12" t="str">
        <f>+'Aggregate Screens'!B7</f>
        <v>KLICKITAT VALLEY HOSPITAL</v>
      </c>
      <c r="D12" s="10">
        <f>ROUND(+'Aggregate Screens'!G7,0)</f>
        <v>21181976</v>
      </c>
      <c r="E12" s="13">
        <f>ROUND(+'Aggregate Screens'!AO7,0)</f>
        <v>7217</v>
      </c>
      <c r="F12" s="11">
        <f t="shared" si="0"/>
        <v>2935.01</v>
      </c>
      <c r="G12" s="10">
        <f>ROUND(+'Aggregate Screens'!G112,0)</f>
        <v>25380072</v>
      </c>
      <c r="H12" s="13">
        <f>ROUND(+'Aggregate Screens'!AO112,0)</f>
        <v>7603</v>
      </c>
      <c r="I12" s="11">
        <f t="shared" si="1"/>
        <v>3338.17</v>
      </c>
      <c r="K12" s="12">
        <f t="shared" si="2"/>
        <v>0.1373623939952504</v>
      </c>
    </row>
    <row r="13" spans="1:11" ht="12">
      <c r="A13" s="10"/>
      <c r="B13">
        <f>+'Aggregate Screens'!A8</f>
        <v>10</v>
      </c>
      <c r="C13" t="str">
        <f>+'Aggregate Screens'!B8</f>
        <v>VIRGINIA MASON MEDICAL CENTER</v>
      </c>
      <c r="D13" s="10">
        <f>ROUND(+'Aggregate Screens'!G8,0)</f>
        <v>1264091812</v>
      </c>
      <c r="E13" s="13">
        <f>ROUND(+'Aggregate Screens'!AO8,0)</f>
        <v>215462</v>
      </c>
      <c r="F13" s="11">
        <f t="shared" si="0"/>
        <v>5866.89</v>
      </c>
      <c r="G13" s="10">
        <f>ROUND(+'Aggregate Screens'!G113,0)</f>
        <v>1433932402</v>
      </c>
      <c r="H13" s="13">
        <f>ROUND(+'Aggregate Screens'!AO113,0)</f>
        <v>225583</v>
      </c>
      <c r="I13" s="11">
        <f t="shared" si="1"/>
        <v>6356.56</v>
      </c>
      <c r="K13" s="12">
        <f t="shared" si="2"/>
        <v>0.0834632999766487</v>
      </c>
    </row>
    <row r="14" spans="1:11" ht="12">
      <c r="A14" s="10"/>
      <c r="B14">
        <f>+'Aggregate Screens'!A9</f>
        <v>14</v>
      </c>
      <c r="C14" t="str">
        <f>+'Aggregate Screens'!B9</f>
        <v>SEATTLE CHILDRENS HOSPITAL</v>
      </c>
      <c r="D14" s="10">
        <f>ROUND(+'Aggregate Screens'!G9,0)</f>
        <v>868424000</v>
      </c>
      <c r="E14" s="13">
        <f>ROUND(+'Aggregate Screens'!AO9,0)</f>
        <v>107631</v>
      </c>
      <c r="F14" s="11">
        <f t="shared" si="0"/>
        <v>8068.53</v>
      </c>
      <c r="G14" s="10">
        <f>ROUND(+'Aggregate Screens'!G114,0)</f>
        <v>1014955000</v>
      </c>
      <c r="H14" s="13">
        <f>ROUND(+'Aggregate Screens'!AO114,0)</f>
        <v>110353</v>
      </c>
      <c r="I14" s="11">
        <f t="shared" si="1"/>
        <v>9197.35</v>
      </c>
      <c r="K14" s="12">
        <f t="shared" si="2"/>
        <v>0.13990404695774816</v>
      </c>
    </row>
    <row r="15" spans="1:11" ht="12">
      <c r="A15" s="10"/>
      <c r="B15">
        <f>+'Aggregate Screens'!A10</f>
        <v>20</v>
      </c>
      <c r="C15" t="str">
        <f>+'Aggregate Screens'!B10</f>
        <v>GROUP HEALTH CENTRAL</v>
      </c>
      <c r="D15" s="10">
        <f>ROUND(+'Aggregate Screens'!G10,0)</f>
        <v>90636666</v>
      </c>
      <c r="E15" s="13">
        <f>ROUND(+'Aggregate Screens'!AO10,0)</f>
        <v>5407</v>
      </c>
      <c r="F15" s="11">
        <f t="shared" si="0"/>
        <v>16762.84</v>
      </c>
      <c r="G15" s="10">
        <f>ROUND(+'Aggregate Screens'!G115,0)</f>
        <v>25841595</v>
      </c>
      <c r="H15" s="13">
        <f>ROUND(+'Aggregate Screens'!AO115,0)</f>
        <v>5334</v>
      </c>
      <c r="I15" s="11">
        <f t="shared" si="1"/>
        <v>4844.69</v>
      </c>
      <c r="K15" s="12">
        <f t="shared" si="2"/>
        <v>-0.7109863245130301</v>
      </c>
    </row>
    <row r="16" spans="1:11" ht="12">
      <c r="A16" s="10"/>
      <c r="B16">
        <f>+'Aggregate Screens'!A11</f>
        <v>21</v>
      </c>
      <c r="C16" t="str">
        <f>+'Aggregate Screens'!B11</f>
        <v>NEWPORT COMMUNITY HOSPITAL</v>
      </c>
      <c r="D16" s="10">
        <f>ROUND(+'Aggregate Screens'!G11,0)</f>
        <v>29348896</v>
      </c>
      <c r="E16" s="13">
        <f>ROUND(+'Aggregate Screens'!AO11,0)</f>
        <v>10281</v>
      </c>
      <c r="F16" s="11">
        <f t="shared" si="0"/>
        <v>2854.67</v>
      </c>
      <c r="G16" s="10">
        <f>ROUND(+'Aggregate Screens'!G116,0)</f>
        <v>30221870</v>
      </c>
      <c r="H16" s="13">
        <f>ROUND(+'Aggregate Screens'!AO116,0)</f>
        <v>9429</v>
      </c>
      <c r="I16" s="11">
        <f t="shared" si="1"/>
        <v>3205.2</v>
      </c>
      <c r="K16" s="12">
        <f t="shared" si="2"/>
        <v>0.12279177628237226</v>
      </c>
    </row>
    <row r="17" spans="1:11" ht="12">
      <c r="A17" s="10"/>
      <c r="B17">
        <f>+'Aggregate Screens'!A12</f>
        <v>22</v>
      </c>
      <c r="C17" t="str">
        <f>+'Aggregate Screens'!B12</f>
        <v>LOURDES MEDICAL CENTER</v>
      </c>
      <c r="D17" s="10">
        <f>ROUND(+'Aggregate Screens'!G12,0)</f>
        <v>166736446</v>
      </c>
      <c r="E17" s="13">
        <f>ROUND(+'Aggregate Screens'!AO12,0)</f>
        <v>16620</v>
      </c>
      <c r="F17" s="11">
        <f t="shared" si="0"/>
        <v>10032.28</v>
      </c>
      <c r="G17" s="10">
        <f>ROUND(+'Aggregate Screens'!G117,0)</f>
        <v>187124422</v>
      </c>
      <c r="H17" s="13">
        <f>ROUND(+'Aggregate Screens'!AO117,0)</f>
        <v>17430</v>
      </c>
      <c r="I17" s="11">
        <f t="shared" si="1"/>
        <v>10735.77</v>
      </c>
      <c r="K17" s="12">
        <f t="shared" si="2"/>
        <v>0.07012264410482949</v>
      </c>
    </row>
    <row r="18" spans="1:11" ht="12">
      <c r="A18" s="10"/>
      <c r="B18">
        <f>+'Aggregate Screens'!A13</f>
        <v>23</v>
      </c>
      <c r="C18" t="str">
        <f>+'Aggregate Screens'!B13</f>
        <v>OKANOGAN-DOUGLAS DISTRICT HOSPITAL</v>
      </c>
      <c r="D18" s="10">
        <f>ROUND(+'Aggregate Screens'!G13,0)</f>
        <v>23708750</v>
      </c>
      <c r="E18" s="13">
        <f>ROUND(+'Aggregate Screens'!AO13,0)</f>
        <v>5683</v>
      </c>
      <c r="F18" s="11">
        <f t="shared" si="0"/>
        <v>4171.87</v>
      </c>
      <c r="G18" s="10">
        <f>ROUND(+'Aggregate Screens'!G118,0)</f>
        <v>25710494</v>
      </c>
      <c r="H18" s="13">
        <f>ROUND(+'Aggregate Screens'!AO118,0)</f>
        <v>5686</v>
      </c>
      <c r="I18" s="11">
        <f t="shared" si="1"/>
        <v>4521.72</v>
      </c>
      <c r="K18" s="12">
        <f t="shared" si="2"/>
        <v>0.08385927653546266</v>
      </c>
    </row>
    <row r="19" spans="1:11" ht="12">
      <c r="A19" s="10"/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Screens'!G14,0)</f>
        <v>390644543</v>
      </c>
      <c r="E19" s="13">
        <f>ROUND(+'Aggregate Screens'!AO14,0)</f>
        <v>96274</v>
      </c>
      <c r="F19" s="11">
        <f t="shared" si="0"/>
        <v>4057.63</v>
      </c>
      <c r="G19" s="10">
        <f>ROUND(+'Aggregate Screens'!G119,0)</f>
        <v>433353183</v>
      </c>
      <c r="H19" s="13">
        <f>ROUND(+'Aggregate Screens'!AO119,0)</f>
        <v>97234</v>
      </c>
      <c r="I19" s="11">
        <f t="shared" si="1"/>
        <v>4456.81</v>
      </c>
      <c r="K19" s="12">
        <f t="shared" si="2"/>
        <v>0.09837762437679154</v>
      </c>
    </row>
    <row r="20" spans="1:11" ht="12">
      <c r="A20" s="10"/>
      <c r="B20">
        <f>+'Aggregate Screens'!A15</f>
        <v>29</v>
      </c>
      <c r="C20" t="str">
        <f>+'Aggregate Screens'!B15</f>
        <v>HARBORVIEW MEDICAL CENTER</v>
      </c>
      <c r="D20" s="10">
        <f>ROUND(+'Aggregate Screens'!G15,0)</f>
        <v>1209718000</v>
      </c>
      <c r="E20" s="13">
        <f>ROUND(+'Aggregate Screens'!AO15,0)</f>
        <v>188656</v>
      </c>
      <c r="F20" s="11">
        <f t="shared" si="0"/>
        <v>6412.3</v>
      </c>
      <c r="G20" s="10">
        <f>ROUND(+'Aggregate Screens'!G120,0)</f>
        <v>1323369000</v>
      </c>
      <c r="H20" s="13">
        <f>ROUND(+'Aggregate Screens'!AO120,0)</f>
        <v>190160</v>
      </c>
      <c r="I20" s="11">
        <f t="shared" si="1"/>
        <v>6959.24</v>
      </c>
      <c r="K20" s="12">
        <f t="shared" si="2"/>
        <v>0.08529544781123777</v>
      </c>
    </row>
    <row r="21" spans="1:11" ht="12">
      <c r="A21" s="10"/>
      <c r="B21">
        <f>+'Aggregate Screens'!A16</f>
        <v>32</v>
      </c>
      <c r="C21" t="str">
        <f>+'Aggregate Screens'!B16</f>
        <v>SAINT JOSEPH MEDICAL CENTER</v>
      </c>
      <c r="D21" s="10">
        <f>ROUND(+'Aggregate Screens'!G16,0)</f>
        <v>1534112958</v>
      </c>
      <c r="E21" s="13">
        <f>ROUND(+'Aggregate Screens'!AO16,0)</f>
        <v>162513</v>
      </c>
      <c r="F21" s="11">
        <f t="shared" si="0"/>
        <v>9439.94</v>
      </c>
      <c r="G21" s="10">
        <f>ROUND(+'Aggregate Screens'!G121,0)</f>
        <v>1729873408</v>
      </c>
      <c r="H21" s="13">
        <f>ROUND(+'Aggregate Screens'!AO121,0)</f>
        <v>157785</v>
      </c>
      <c r="I21" s="11">
        <f t="shared" si="1"/>
        <v>10963.48</v>
      </c>
      <c r="K21" s="12">
        <f t="shared" si="2"/>
        <v>0.1613929749553491</v>
      </c>
    </row>
    <row r="22" spans="1:11" ht="12">
      <c r="A22" s="10"/>
      <c r="B22">
        <f>+'Aggregate Screens'!A17</f>
        <v>35</v>
      </c>
      <c r="C22" t="str">
        <f>+'Aggregate Screens'!B17</f>
        <v>ENUMCLAW REGIONAL HOSPITAL</v>
      </c>
      <c r="D22" s="10">
        <f>ROUND(+'Aggregate Screens'!G17,0)</f>
        <v>74606812</v>
      </c>
      <c r="E22" s="13">
        <f>ROUND(+'Aggregate Screens'!AO17,0)</f>
        <v>12806</v>
      </c>
      <c r="F22" s="11">
        <f t="shared" si="0"/>
        <v>5825.93</v>
      </c>
      <c r="G22" s="10">
        <f>ROUND(+'Aggregate Screens'!G122,0)</f>
        <v>95998806</v>
      </c>
      <c r="H22" s="13">
        <f>ROUND(+'Aggregate Screens'!AO122,0)</f>
        <v>15089</v>
      </c>
      <c r="I22" s="11">
        <f t="shared" si="1"/>
        <v>6362.17</v>
      </c>
      <c r="K22" s="12">
        <f t="shared" si="2"/>
        <v>0.09204367371389632</v>
      </c>
    </row>
    <row r="23" spans="1:11" ht="12">
      <c r="A23" s="10"/>
      <c r="B23">
        <f>+'Aggregate Screens'!A18</f>
        <v>37</v>
      </c>
      <c r="C23" t="str">
        <f>+'Aggregate Screens'!B18</f>
        <v>DEACONESS MEDICAL CENTER</v>
      </c>
      <c r="D23" s="10">
        <f>ROUND(+'Aggregate Screens'!G18,0)</f>
        <v>402314929</v>
      </c>
      <c r="E23" s="13">
        <f>ROUND(+'Aggregate Screens'!AO18,0)</f>
        <v>71741</v>
      </c>
      <c r="F23" s="11">
        <f t="shared" si="0"/>
        <v>5607.88</v>
      </c>
      <c r="G23" s="10">
        <f>ROUND(+'Aggregate Screens'!G123,0)</f>
        <v>583613013</v>
      </c>
      <c r="H23" s="13">
        <f>ROUND(+'Aggregate Screens'!AO123,0)</f>
        <v>90940</v>
      </c>
      <c r="I23" s="11">
        <f t="shared" si="1"/>
        <v>6417.56</v>
      </c>
      <c r="K23" s="12">
        <f t="shared" si="2"/>
        <v>0.14438254741542256</v>
      </c>
    </row>
    <row r="24" spans="1:11" ht="12">
      <c r="A24" s="10"/>
      <c r="B24">
        <f>+'Aggregate Screens'!A19</f>
        <v>38</v>
      </c>
      <c r="C24" t="str">
        <f>+'Aggregate Screens'!B19</f>
        <v>OLYMPIC MEDICAL CENTER</v>
      </c>
      <c r="D24" s="10">
        <f>ROUND(+'Aggregate Screens'!G19,0)</f>
        <v>209109599</v>
      </c>
      <c r="E24" s="13">
        <f>ROUND(+'Aggregate Screens'!AO19,0)</f>
        <v>52423</v>
      </c>
      <c r="F24" s="11">
        <f t="shared" si="0"/>
        <v>3988.89</v>
      </c>
      <c r="G24" s="10">
        <f>ROUND(+'Aggregate Screens'!G124,0)</f>
        <v>216479407</v>
      </c>
      <c r="H24" s="13">
        <f>ROUND(+'Aggregate Screens'!AO124,0)</f>
        <v>50781</v>
      </c>
      <c r="I24" s="11">
        <f t="shared" si="1"/>
        <v>4263</v>
      </c>
      <c r="K24" s="12">
        <f t="shared" si="2"/>
        <v>0.06871836525950825</v>
      </c>
    </row>
    <row r="25" spans="1:11" ht="12">
      <c r="A25" s="10"/>
      <c r="B25">
        <f>+'Aggregate Screens'!A20</f>
        <v>39</v>
      </c>
      <c r="C25" t="str">
        <f>+'Aggregate Screens'!B20</f>
        <v>KENNEWICK GENERAL HOSPITAL</v>
      </c>
      <c r="D25" s="10">
        <f>ROUND(+'Aggregate Screens'!G20,0)</f>
        <v>225673191</v>
      </c>
      <c r="E25" s="13">
        <f>ROUND(+'Aggregate Screens'!AO20,0)</f>
        <v>42789</v>
      </c>
      <c r="F25" s="11">
        <f t="shared" si="0"/>
        <v>5274.09</v>
      </c>
      <c r="G25" s="10">
        <f>ROUND(+'Aggregate Screens'!G125,0)</f>
        <v>265878076</v>
      </c>
      <c r="H25" s="13">
        <f>ROUND(+'Aggregate Screens'!AO125,0)</f>
        <v>45992</v>
      </c>
      <c r="I25" s="11">
        <f t="shared" si="1"/>
        <v>5780.96</v>
      </c>
      <c r="K25" s="12">
        <f t="shared" si="2"/>
        <v>0.09610567889436838</v>
      </c>
    </row>
    <row r="26" spans="1:11" ht="12">
      <c r="A26" s="10"/>
      <c r="B26">
        <f>+'Aggregate Screens'!A21</f>
        <v>43</v>
      </c>
      <c r="C26" t="str">
        <f>+'Aggregate Screens'!B21</f>
        <v>WALLA WALLA GENERAL HOSPITAL</v>
      </c>
      <c r="D26" s="10">
        <f>ROUND(+'Aggregate Screens'!G21,0)</f>
        <v>93310525</v>
      </c>
      <c r="E26" s="13">
        <f>ROUND(+'Aggregate Screens'!AO21,0)</f>
        <v>12342</v>
      </c>
      <c r="F26" s="11">
        <f t="shared" si="0"/>
        <v>7560.41</v>
      </c>
      <c r="G26" s="10">
        <f>ROUND(+'Aggregate Screens'!G126,0)</f>
        <v>106164142</v>
      </c>
      <c r="H26" s="13">
        <f>ROUND(+'Aggregate Screens'!AO126,0)</f>
        <v>12989</v>
      </c>
      <c r="I26" s="11">
        <f t="shared" si="1"/>
        <v>8173.39</v>
      </c>
      <c r="K26" s="12">
        <f t="shared" si="2"/>
        <v>0.08107761351566922</v>
      </c>
    </row>
    <row r="27" spans="1:11" ht="12">
      <c r="A27" s="10"/>
      <c r="B27">
        <f>+'Aggregate Screens'!A22</f>
        <v>45</v>
      </c>
      <c r="C27" t="str">
        <f>+'Aggregate Screens'!B22</f>
        <v>COLUMBIA BASIN HOSPITAL</v>
      </c>
      <c r="D27" s="10">
        <f>ROUND(+'Aggregate Screens'!G22,0)</f>
        <v>14623285</v>
      </c>
      <c r="E27" s="13">
        <f>ROUND(+'Aggregate Screens'!AO22,0)</f>
        <v>4951</v>
      </c>
      <c r="F27" s="11">
        <f t="shared" si="0"/>
        <v>2953.6</v>
      </c>
      <c r="G27" s="10">
        <f>ROUND(+'Aggregate Screens'!G127,0)</f>
        <v>16313682</v>
      </c>
      <c r="H27" s="13">
        <f>ROUND(+'Aggregate Screens'!AO127,0)</f>
        <v>4598</v>
      </c>
      <c r="I27" s="11">
        <f t="shared" si="1"/>
        <v>3548</v>
      </c>
      <c r="K27" s="12">
        <f t="shared" si="2"/>
        <v>0.20124593716143013</v>
      </c>
    </row>
    <row r="28" spans="1:11" ht="12">
      <c r="A28" s="10"/>
      <c r="B28">
        <f>+'Aggregate Screens'!A23</f>
        <v>46</v>
      </c>
      <c r="C28" t="str">
        <f>+'Aggregate Screens'!B23</f>
        <v>PROSSER MEMORIAL HOSPITAL</v>
      </c>
      <c r="D28" s="10">
        <f>ROUND(+'Aggregate Screens'!G23,0)</f>
        <v>45068774</v>
      </c>
      <c r="E28" s="13">
        <f>ROUND(+'Aggregate Screens'!AO23,0)</f>
        <v>9302</v>
      </c>
      <c r="F28" s="11">
        <f t="shared" si="0"/>
        <v>4845.06</v>
      </c>
      <c r="G28" s="10">
        <f>ROUND(+'Aggregate Screens'!G128,0)</f>
        <v>45396718</v>
      </c>
      <c r="H28" s="13">
        <f>ROUND(+'Aggregate Screens'!AO128,0)</f>
        <v>7467</v>
      </c>
      <c r="I28" s="11">
        <f t="shared" si="1"/>
        <v>6079.65</v>
      </c>
      <c r="K28" s="12">
        <f t="shared" si="2"/>
        <v>0.25481418186771654</v>
      </c>
    </row>
    <row r="29" spans="1:11" ht="12">
      <c r="A29" s="10"/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Screens'!G24,0)</f>
        <v>251217078</v>
      </c>
      <c r="E29" s="13">
        <f>ROUND(+'Aggregate Screens'!AO24,0)</f>
        <v>52044</v>
      </c>
      <c r="F29" s="11">
        <f t="shared" si="0"/>
        <v>4827.01</v>
      </c>
      <c r="G29" s="10">
        <f>ROUND(+'Aggregate Screens'!G129,0)</f>
        <v>284483256</v>
      </c>
      <c r="H29" s="13">
        <f>ROUND(+'Aggregate Screens'!AO129,0)</f>
        <v>47783</v>
      </c>
      <c r="I29" s="11">
        <f t="shared" si="1"/>
        <v>5953.65</v>
      </c>
      <c r="K29" s="12">
        <f t="shared" si="2"/>
        <v>0.23340328692088885</v>
      </c>
    </row>
    <row r="30" spans="1:11" ht="12">
      <c r="A30" s="10"/>
      <c r="B30">
        <f>+'Aggregate Screens'!A25</f>
        <v>54</v>
      </c>
      <c r="C30" t="str">
        <f>+'Aggregate Screens'!B25</f>
        <v>FORKS COMMUNITY HOSPITAL</v>
      </c>
      <c r="D30" s="10">
        <f>ROUND(+'Aggregate Screens'!G25,0)</f>
        <v>26514515</v>
      </c>
      <c r="E30" s="13">
        <f>ROUND(+'Aggregate Screens'!AO25,0)</f>
        <v>8120</v>
      </c>
      <c r="F30" s="11">
        <f t="shared" si="0"/>
        <v>3265.33</v>
      </c>
      <c r="G30" s="10">
        <f>ROUND(+'Aggregate Screens'!G130,0)</f>
        <v>27046792</v>
      </c>
      <c r="H30" s="13">
        <f>ROUND(+'Aggregate Screens'!AO130,0)</f>
        <v>6812</v>
      </c>
      <c r="I30" s="11">
        <f t="shared" si="1"/>
        <v>3970.46</v>
      </c>
      <c r="K30" s="12">
        <f t="shared" si="2"/>
        <v>0.21594448340596517</v>
      </c>
    </row>
    <row r="31" spans="1:11" ht="12">
      <c r="A31" s="10"/>
      <c r="B31">
        <f>+'Aggregate Screens'!A26</f>
        <v>56</v>
      </c>
      <c r="C31" t="str">
        <f>+'Aggregate Screens'!B26</f>
        <v>WILLAPA HARBOR HOSPITAL</v>
      </c>
      <c r="D31" s="10">
        <f>ROUND(+'Aggregate Screens'!G26,0)</f>
        <v>16824269</v>
      </c>
      <c r="E31" s="13">
        <f>ROUND(+'Aggregate Screens'!AO26,0)</f>
        <v>6879</v>
      </c>
      <c r="F31" s="11">
        <f t="shared" si="0"/>
        <v>2445.74</v>
      </c>
      <c r="G31" s="10">
        <f>ROUND(+'Aggregate Screens'!G131,0)</f>
        <v>16841323</v>
      </c>
      <c r="H31" s="13">
        <f>ROUND(+'Aggregate Screens'!AO131,0)</f>
        <v>6421</v>
      </c>
      <c r="I31" s="11">
        <f t="shared" si="1"/>
        <v>2622.85</v>
      </c>
      <c r="K31" s="12">
        <f t="shared" si="2"/>
        <v>0.0724157105824823</v>
      </c>
    </row>
    <row r="32" spans="1:11" ht="12">
      <c r="A32" s="10"/>
      <c r="B32">
        <f>+'Aggregate Screens'!A27</f>
        <v>58</v>
      </c>
      <c r="C32" t="str">
        <f>+'Aggregate Screens'!B27</f>
        <v>YAKIMA VALLEY MEMORIAL HOSPITAL</v>
      </c>
      <c r="D32" s="10">
        <f>ROUND(+'Aggregate Screens'!G27,0)</f>
        <v>558053904</v>
      </c>
      <c r="E32" s="13">
        <f>ROUND(+'Aggregate Screens'!AO27,0)</f>
        <v>134858</v>
      </c>
      <c r="F32" s="11">
        <f t="shared" si="0"/>
        <v>4138.09</v>
      </c>
      <c r="G32" s="10">
        <f>ROUND(+'Aggregate Screens'!G132,0)</f>
        <v>629533122</v>
      </c>
      <c r="H32" s="13">
        <f>ROUND(+'Aggregate Screens'!AO132,0)</f>
        <v>143150</v>
      </c>
      <c r="I32" s="11">
        <f t="shared" si="1"/>
        <v>4397.72</v>
      </c>
      <c r="K32" s="12">
        <f t="shared" si="2"/>
        <v>0.06274150634713127</v>
      </c>
    </row>
    <row r="33" spans="1:11" ht="12">
      <c r="A33" s="10"/>
      <c r="B33">
        <f>+'Aggregate Screens'!A28</f>
        <v>63</v>
      </c>
      <c r="C33" t="str">
        <f>+'Aggregate Screens'!B28</f>
        <v>GRAYS HARBOR COMMUNITY HOSPITAL</v>
      </c>
      <c r="D33" s="10">
        <f>ROUND(+'Aggregate Screens'!G28,0)</f>
        <v>262922537</v>
      </c>
      <c r="E33" s="13">
        <f>ROUND(+'Aggregate Screens'!AO28,0)</f>
        <v>37512</v>
      </c>
      <c r="F33" s="11">
        <f t="shared" si="0"/>
        <v>7009.02</v>
      </c>
      <c r="G33" s="10">
        <f>ROUND(+'Aggregate Screens'!G133,0)</f>
        <v>279460363</v>
      </c>
      <c r="H33" s="13">
        <f>ROUND(+'Aggregate Screens'!AO133,0)</f>
        <v>37555</v>
      </c>
      <c r="I33" s="11">
        <f t="shared" si="1"/>
        <v>7441.36</v>
      </c>
      <c r="K33" s="12">
        <f t="shared" si="2"/>
        <v>0.06168337370987653</v>
      </c>
    </row>
    <row r="34" spans="1:11" ht="12">
      <c r="A34" s="10"/>
      <c r="B34">
        <f>+'Aggregate Screens'!A29</f>
        <v>78</v>
      </c>
      <c r="C34" t="str">
        <f>+'Aggregate Screens'!B29</f>
        <v>SAMARITAN HOSPITAL</v>
      </c>
      <c r="D34" s="10">
        <f>ROUND(+'Aggregate Screens'!G29,0)</f>
        <v>118233792</v>
      </c>
      <c r="E34" s="13">
        <f>ROUND(+'Aggregate Screens'!AO29,0)</f>
        <v>21432</v>
      </c>
      <c r="F34" s="11">
        <f t="shared" si="0"/>
        <v>5516.69</v>
      </c>
      <c r="G34" s="10">
        <f>ROUND(+'Aggregate Screens'!G134,0)</f>
        <v>118721313</v>
      </c>
      <c r="H34" s="13">
        <f>ROUND(+'Aggregate Screens'!AO134,0)</f>
        <v>23335</v>
      </c>
      <c r="I34" s="11">
        <f t="shared" si="1"/>
        <v>5087.69</v>
      </c>
      <c r="K34" s="12">
        <f t="shared" si="2"/>
        <v>-0.07776402154190287</v>
      </c>
    </row>
    <row r="35" spans="1:11" ht="12">
      <c r="A35" s="10"/>
      <c r="B35">
        <f>+'Aggregate Screens'!A30</f>
        <v>79</v>
      </c>
      <c r="C35" t="str">
        <f>+'Aggregate Screens'!B30</f>
        <v>OCEAN BEACH HOSPITAL</v>
      </c>
      <c r="D35" s="10">
        <f>ROUND(+'Aggregate Screens'!G30,0)</f>
        <v>39013976</v>
      </c>
      <c r="E35" s="13">
        <f>ROUND(+'Aggregate Screens'!AO30,0)</f>
        <v>6826</v>
      </c>
      <c r="F35" s="11">
        <f t="shared" si="0"/>
        <v>5715.5</v>
      </c>
      <c r="G35" s="10">
        <f>ROUND(+'Aggregate Screens'!G135,0)</f>
        <v>35678463</v>
      </c>
      <c r="H35" s="13">
        <f>ROUND(+'Aggregate Screens'!AO135,0)</f>
        <v>6529</v>
      </c>
      <c r="I35" s="11">
        <f t="shared" si="1"/>
        <v>5464.61</v>
      </c>
      <c r="K35" s="12">
        <f t="shared" si="2"/>
        <v>-0.043896422010322844</v>
      </c>
    </row>
    <row r="36" spans="1:11" ht="12">
      <c r="A36" s="10"/>
      <c r="B36">
        <f>+'Aggregate Screens'!A31</f>
        <v>80</v>
      </c>
      <c r="C36" t="str">
        <f>+'Aggregate Screens'!B31</f>
        <v>ODESSA MEMORIAL HOSPITAL</v>
      </c>
      <c r="D36" s="10">
        <f>ROUND(+'Aggregate Screens'!G31,0)</f>
        <v>4131378</v>
      </c>
      <c r="E36" s="13">
        <f>ROUND(+'Aggregate Screens'!AO31,0)</f>
        <v>798</v>
      </c>
      <c r="F36" s="11">
        <f t="shared" si="0"/>
        <v>5177.17</v>
      </c>
      <c r="G36" s="10">
        <f>ROUND(+'Aggregate Screens'!G136,0)</f>
        <v>4088254</v>
      </c>
      <c r="H36" s="13">
        <f>ROUND(+'Aggregate Screens'!AO136,0)</f>
        <v>553</v>
      </c>
      <c r="I36" s="11">
        <f t="shared" si="1"/>
        <v>7392.86</v>
      </c>
      <c r="K36" s="12">
        <f t="shared" si="2"/>
        <v>0.4279731977122636</v>
      </c>
    </row>
    <row r="37" spans="1:11" ht="12">
      <c r="A37" s="10"/>
      <c r="B37">
        <f>+'Aggregate Screens'!A32</f>
        <v>81</v>
      </c>
      <c r="C37" t="str">
        <f>+'Aggregate Screens'!B32</f>
        <v>GOOD SAMARITAN HOSPITAL</v>
      </c>
      <c r="D37" s="10">
        <f>ROUND(+'Aggregate Screens'!G32,0)</f>
        <v>760210339</v>
      </c>
      <c r="E37" s="13">
        <f>ROUND(+'Aggregate Screens'!AO32,0)</f>
        <v>83605</v>
      </c>
      <c r="F37" s="11">
        <f t="shared" si="0"/>
        <v>9092.88</v>
      </c>
      <c r="G37" s="10">
        <f>ROUND(+'Aggregate Screens'!G137,0)</f>
        <v>800157272</v>
      </c>
      <c r="H37" s="13">
        <f>ROUND(+'Aggregate Screens'!AO137,0)</f>
        <v>83532</v>
      </c>
      <c r="I37" s="11">
        <f t="shared" si="1"/>
        <v>9579.05</v>
      </c>
      <c r="K37" s="12">
        <f t="shared" si="2"/>
        <v>0.05346710833091395</v>
      </c>
    </row>
    <row r="38" spans="1:11" ht="12">
      <c r="A38" s="10"/>
      <c r="B38">
        <f>+'Aggregate Screens'!A33</f>
        <v>82</v>
      </c>
      <c r="C38" t="str">
        <f>+'Aggregate Screens'!B33</f>
        <v>GARFIELD COUNTY MEMORIAL HOSPITAL</v>
      </c>
      <c r="D38" s="10">
        <f>ROUND(+'Aggregate Screens'!G33,0)</f>
        <v>5617841</v>
      </c>
      <c r="E38" s="13">
        <f>ROUND(+'Aggregate Screens'!AO33,0)</f>
        <v>1107</v>
      </c>
      <c r="F38" s="11">
        <f t="shared" si="0"/>
        <v>5074.83</v>
      </c>
      <c r="G38" s="10">
        <f>ROUND(+'Aggregate Screens'!G138,0)</f>
        <v>6148869</v>
      </c>
      <c r="H38" s="13">
        <f>ROUND(+'Aggregate Screens'!AO138,0)</f>
        <v>2120</v>
      </c>
      <c r="I38" s="11">
        <f t="shared" si="1"/>
        <v>2900.41</v>
      </c>
      <c r="K38" s="12">
        <f t="shared" si="2"/>
        <v>-0.4284714955968969</v>
      </c>
    </row>
    <row r="39" spans="1:11" ht="12">
      <c r="A39" s="10"/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Screens'!G34,0)</f>
        <v>1240860379</v>
      </c>
      <c r="E39" s="13">
        <f>ROUND(+'Aggregate Screens'!AO34,0)</f>
        <v>155917</v>
      </c>
      <c r="F39" s="11">
        <f t="shared" si="0"/>
        <v>7958.47</v>
      </c>
      <c r="G39" s="10">
        <f>ROUND(+'Aggregate Screens'!G139,0)</f>
        <v>1359061903</v>
      </c>
      <c r="H39" s="13">
        <f>ROUND(+'Aggregate Screens'!AO139,0)</f>
        <v>161567</v>
      </c>
      <c r="I39" s="11">
        <f t="shared" si="1"/>
        <v>8411.75</v>
      </c>
      <c r="K39" s="12">
        <f t="shared" si="2"/>
        <v>0.056955671127741914</v>
      </c>
    </row>
    <row r="40" spans="1:11" ht="12">
      <c r="A40" s="10"/>
      <c r="B40">
        <f>+'Aggregate Screens'!A35</f>
        <v>85</v>
      </c>
      <c r="C40" t="str">
        <f>+'Aggregate Screens'!B35</f>
        <v>JEFFERSON HEALTHCARE HOSPITAL</v>
      </c>
      <c r="D40" s="10">
        <f>ROUND(+'Aggregate Screens'!G35,0)</f>
        <v>77777161</v>
      </c>
      <c r="E40" s="13">
        <f>ROUND(+'Aggregate Screens'!AO35,0)</f>
        <v>14177</v>
      </c>
      <c r="F40" s="11">
        <f t="shared" si="0"/>
        <v>5486.15</v>
      </c>
      <c r="G40" s="10">
        <f>ROUND(+'Aggregate Screens'!G140,0)</f>
        <v>99643588</v>
      </c>
      <c r="H40" s="13">
        <f>ROUND(+'Aggregate Screens'!AO140,0)</f>
        <v>14446</v>
      </c>
      <c r="I40" s="11">
        <f t="shared" si="1"/>
        <v>6897.66</v>
      </c>
      <c r="K40" s="12">
        <f t="shared" si="2"/>
        <v>0.25728607493415234</v>
      </c>
    </row>
    <row r="41" spans="1:11" ht="12">
      <c r="A41" s="10"/>
      <c r="B41">
        <f>+'Aggregate Screens'!A36</f>
        <v>96</v>
      </c>
      <c r="C41" t="str">
        <f>+'Aggregate Screens'!B36</f>
        <v>SKYLINE HOSPITAL</v>
      </c>
      <c r="D41" s="10">
        <f>ROUND(+'Aggregate Screens'!G36,0)</f>
        <v>20878505</v>
      </c>
      <c r="E41" s="13">
        <f>ROUND(+'Aggregate Screens'!AO36,0)</f>
        <v>5439</v>
      </c>
      <c r="F41" s="11">
        <f t="shared" si="0"/>
        <v>3838.67</v>
      </c>
      <c r="G41" s="10">
        <f>ROUND(+'Aggregate Screens'!G141,0)</f>
        <v>23315854</v>
      </c>
      <c r="H41" s="13">
        <f>ROUND(+'Aggregate Screens'!AO141,0)</f>
        <v>6577</v>
      </c>
      <c r="I41" s="11">
        <f t="shared" si="1"/>
        <v>3545.06</v>
      </c>
      <c r="K41" s="12">
        <f t="shared" si="2"/>
        <v>-0.07648742923981489</v>
      </c>
    </row>
    <row r="42" spans="1:11" ht="12">
      <c r="A42" s="10"/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Screens'!G37,0)</f>
        <v>339388562</v>
      </c>
      <c r="E42" s="13">
        <f>ROUND(+'Aggregate Screens'!AO37,0)</f>
        <v>44303</v>
      </c>
      <c r="F42" s="11">
        <f t="shared" si="0"/>
        <v>7660.62</v>
      </c>
      <c r="G42" s="10">
        <f>ROUND(+'Aggregate Screens'!G142,0)</f>
        <v>349784008</v>
      </c>
      <c r="H42" s="13">
        <f>ROUND(+'Aggregate Screens'!AO142,0)</f>
        <v>42754</v>
      </c>
      <c r="I42" s="11">
        <f t="shared" si="1"/>
        <v>8181.32</v>
      </c>
      <c r="K42" s="12">
        <f t="shared" si="2"/>
        <v>0.06797099973631382</v>
      </c>
    </row>
    <row r="43" spans="1:11" ht="12">
      <c r="A43" s="10"/>
      <c r="B43">
        <f>+'Aggregate Screens'!A38</f>
        <v>104</v>
      </c>
      <c r="C43" t="str">
        <f>+'Aggregate Screens'!B38</f>
        <v>VALLEY GENERAL HOSPITAL</v>
      </c>
      <c r="D43" s="10">
        <f>ROUND(+'Aggregate Screens'!G38,0)</f>
        <v>88118789</v>
      </c>
      <c r="E43" s="13">
        <f>ROUND(+'Aggregate Screens'!AO38,0)</f>
        <v>25525</v>
      </c>
      <c r="F43" s="11">
        <f t="shared" si="0"/>
        <v>3452.25</v>
      </c>
      <c r="G43" s="10">
        <f>ROUND(+'Aggregate Screens'!G143,0)</f>
        <v>97533225</v>
      </c>
      <c r="H43" s="13">
        <f>ROUND(+'Aggregate Screens'!AO143,0)</f>
        <v>23028</v>
      </c>
      <c r="I43" s="11">
        <f t="shared" si="1"/>
        <v>4235.42</v>
      </c>
      <c r="K43" s="12">
        <f t="shared" si="2"/>
        <v>0.22685784633210226</v>
      </c>
    </row>
    <row r="44" spans="1:11" ht="12">
      <c r="A44" s="10"/>
      <c r="B44">
        <f>+'Aggregate Screens'!A39</f>
        <v>106</v>
      </c>
      <c r="C44" t="str">
        <f>+'Aggregate Screens'!B39</f>
        <v>CASCADE VALLEY HOSPITAL</v>
      </c>
      <c r="D44" s="10">
        <f>ROUND(+'Aggregate Screens'!G39,0)</f>
        <v>74056653</v>
      </c>
      <c r="E44" s="13">
        <f>ROUND(+'Aggregate Screens'!AO39,0)</f>
        <v>16230</v>
      </c>
      <c r="F44" s="11">
        <f t="shared" si="0"/>
        <v>4562.95</v>
      </c>
      <c r="G44" s="10">
        <f>ROUND(+'Aggregate Screens'!G144,0)</f>
        <v>79609564</v>
      </c>
      <c r="H44" s="13">
        <f>ROUND(+'Aggregate Screens'!AO144,0)</f>
        <v>14660</v>
      </c>
      <c r="I44" s="11">
        <f t="shared" si="1"/>
        <v>5430.39</v>
      </c>
      <c r="K44" s="12">
        <f t="shared" si="2"/>
        <v>0.1901050855258113</v>
      </c>
    </row>
    <row r="45" spans="1:11" ht="12">
      <c r="A45" s="10"/>
      <c r="B45">
        <f>+'Aggregate Screens'!A40</f>
        <v>107</v>
      </c>
      <c r="C45" t="str">
        <f>+'Aggregate Screens'!B40</f>
        <v>NORTH VALLEY HOSPITAL</v>
      </c>
      <c r="D45" s="10">
        <f>ROUND(+'Aggregate Screens'!G40,0)</f>
        <v>20956697</v>
      </c>
      <c r="E45" s="13">
        <f>ROUND(+'Aggregate Screens'!AO40,0)</f>
        <v>7978</v>
      </c>
      <c r="F45" s="11">
        <f t="shared" si="0"/>
        <v>2626.81</v>
      </c>
      <c r="G45" s="10">
        <f>ROUND(+'Aggregate Screens'!G145,0)</f>
        <v>23804525</v>
      </c>
      <c r="H45" s="13">
        <f>ROUND(+'Aggregate Screens'!AO145,0)</f>
        <v>6476</v>
      </c>
      <c r="I45" s="11">
        <f t="shared" si="1"/>
        <v>3675.81</v>
      </c>
      <c r="K45" s="12">
        <f t="shared" si="2"/>
        <v>0.3993436906361709</v>
      </c>
    </row>
    <row r="46" spans="1:11" ht="12">
      <c r="A46" s="10"/>
      <c r="B46">
        <f>+'Aggregate Screens'!A41</f>
        <v>108</v>
      </c>
      <c r="C46" t="str">
        <f>+'Aggregate Screens'!B41</f>
        <v>TRI-STATE MEMORIAL HOSPITAL</v>
      </c>
      <c r="D46" s="10">
        <f>ROUND(+'Aggregate Screens'!G41,0)</f>
        <v>84457254</v>
      </c>
      <c r="E46" s="13">
        <f>ROUND(+'Aggregate Screens'!AO41,0)</f>
        <v>17117</v>
      </c>
      <c r="F46" s="11">
        <f t="shared" si="0"/>
        <v>4934.12</v>
      </c>
      <c r="G46" s="10">
        <f>ROUND(+'Aggregate Screens'!G146,0)</f>
        <v>0</v>
      </c>
      <c r="H46" s="13">
        <f>ROUND(+'Aggregate Screens'!AO146,0)</f>
        <v>0</v>
      </c>
      <c r="I46" s="11">
        <f t="shared" si="1"/>
      </c>
      <c r="K46" s="12">
        <f t="shared" si="2"/>
      </c>
    </row>
    <row r="47" spans="1:11" ht="12">
      <c r="A47" s="10"/>
      <c r="B47">
        <f>+'Aggregate Screens'!A42</f>
        <v>111</v>
      </c>
      <c r="C47" t="str">
        <f>+'Aggregate Screens'!B42</f>
        <v>EAST ADAMS RURAL HOSPITAL</v>
      </c>
      <c r="D47" s="10">
        <f>ROUND(+'Aggregate Screens'!G42,0)</f>
        <v>5753346</v>
      </c>
      <c r="E47" s="13">
        <f>ROUND(+'Aggregate Screens'!AO42,0)</f>
        <v>2102</v>
      </c>
      <c r="F47" s="11">
        <f t="shared" si="0"/>
        <v>2737.08</v>
      </c>
      <c r="G47" s="10">
        <f>ROUND(+'Aggregate Screens'!G147,0)</f>
        <v>5896184</v>
      </c>
      <c r="H47" s="13">
        <f>ROUND(+'Aggregate Screens'!AO147,0)</f>
        <v>2021</v>
      </c>
      <c r="I47" s="11">
        <f t="shared" si="1"/>
        <v>2917.46</v>
      </c>
      <c r="K47" s="12">
        <f t="shared" si="2"/>
        <v>0.06590234848817</v>
      </c>
    </row>
    <row r="48" spans="1:11" ht="12">
      <c r="A48" s="10"/>
      <c r="B48">
        <f>+'Aggregate Screens'!A43</f>
        <v>125</v>
      </c>
      <c r="C48" t="str">
        <f>+'Aggregate Screens'!B43</f>
        <v>OTHELLO COMMUNITY HOSPITAL</v>
      </c>
      <c r="D48" s="10">
        <f>ROUND(+'Aggregate Screens'!G43,0)</f>
        <v>29325702</v>
      </c>
      <c r="E48" s="13">
        <f>ROUND(+'Aggregate Screens'!AO43,0)</f>
        <v>6109</v>
      </c>
      <c r="F48" s="11">
        <f t="shared" si="0"/>
        <v>4800.41</v>
      </c>
      <c r="G48" s="10">
        <f>ROUND(+'Aggregate Screens'!G148,0)</f>
        <v>32832527</v>
      </c>
      <c r="H48" s="13">
        <f>ROUND(+'Aggregate Screens'!AO148,0)</f>
        <v>6032</v>
      </c>
      <c r="I48" s="11">
        <f t="shared" si="1"/>
        <v>5443.06</v>
      </c>
      <c r="K48" s="12">
        <f t="shared" si="2"/>
        <v>0.13387398159740527</v>
      </c>
    </row>
    <row r="49" spans="1:11" ht="12">
      <c r="A49" s="10"/>
      <c r="B49">
        <f>+'Aggregate Screens'!A44</f>
        <v>126</v>
      </c>
      <c r="C49" t="str">
        <f>+'Aggregate Screens'!B44</f>
        <v>HIGHLINE MEDICAL CENTER</v>
      </c>
      <c r="D49" s="10">
        <f>ROUND(+'Aggregate Screens'!G44,0)</f>
        <v>543767295</v>
      </c>
      <c r="E49" s="13">
        <f>ROUND(+'Aggregate Screens'!AO44,0)</f>
        <v>94731</v>
      </c>
      <c r="F49" s="11">
        <f t="shared" si="0"/>
        <v>5740.12</v>
      </c>
      <c r="G49" s="10">
        <f>ROUND(+'Aggregate Screens'!G149,0)</f>
        <v>568571627</v>
      </c>
      <c r="H49" s="13">
        <f>ROUND(+'Aggregate Screens'!AO149,0)</f>
        <v>89810</v>
      </c>
      <c r="I49" s="11">
        <f t="shared" si="1"/>
        <v>6330.83</v>
      </c>
      <c r="K49" s="12">
        <f t="shared" si="2"/>
        <v>0.10290899841815149</v>
      </c>
    </row>
    <row r="50" spans="1:11" ht="12">
      <c r="A50" s="10"/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Screens'!G45,0)</f>
        <v>1134024199</v>
      </c>
      <c r="E50" s="13">
        <f>ROUND(+'Aggregate Screens'!AO45,0)</f>
        <v>183513</v>
      </c>
      <c r="F50" s="11">
        <f t="shared" si="0"/>
        <v>6179.53</v>
      </c>
      <c r="G50" s="10">
        <f>ROUND(+'Aggregate Screens'!G150,0)</f>
        <v>1269926036</v>
      </c>
      <c r="H50" s="13">
        <f>ROUND(+'Aggregate Screens'!AO150,0)</f>
        <v>181506</v>
      </c>
      <c r="I50" s="11">
        <f t="shared" si="1"/>
        <v>6996.61</v>
      </c>
      <c r="K50" s="12">
        <f t="shared" si="2"/>
        <v>0.13222364807679554</v>
      </c>
    </row>
    <row r="51" spans="1:11" ht="12">
      <c r="A51" s="10"/>
      <c r="B51">
        <f>+'Aggregate Screens'!A46</f>
        <v>129</v>
      </c>
      <c r="C51" t="str">
        <f>+'Aggregate Screens'!B46</f>
        <v>QUINCY VALLEY MEDICAL CENTER</v>
      </c>
      <c r="D51" s="10">
        <f>ROUND(+'Aggregate Screens'!G46,0)</f>
        <v>12510808</v>
      </c>
      <c r="E51" s="13">
        <f>ROUND(+'Aggregate Screens'!AO46,0)</f>
        <v>23636</v>
      </c>
      <c r="F51" s="11">
        <f t="shared" si="0"/>
        <v>529.31</v>
      </c>
      <c r="G51" s="10">
        <f>ROUND(+'Aggregate Screens'!G151,0)</f>
        <v>12685212</v>
      </c>
      <c r="H51" s="13">
        <f>ROUND(+'Aggregate Screens'!AO151,0)</f>
        <v>27083</v>
      </c>
      <c r="I51" s="11">
        <f t="shared" si="1"/>
        <v>468.38</v>
      </c>
      <c r="K51" s="12">
        <f t="shared" si="2"/>
        <v>-0.11511212710887753</v>
      </c>
    </row>
    <row r="52" spans="1:11" ht="12">
      <c r="A52" s="10"/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Screens'!G47,0)</f>
        <v>505904637</v>
      </c>
      <c r="E52" s="13">
        <f>ROUND(+'Aggregate Screens'!AO47,0)</f>
        <v>94018</v>
      </c>
      <c r="F52" s="11">
        <f t="shared" si="0"/>
        <v>5380.93</v>
      </c>
      <c r="G52" s="10">
        <f>ROUND(+'Aggregate Screens'!G152,0)</f>
        <v>602564544</v>
      </c>
      <c r="H52" s="13">
        <f>ROUND(+'Aggregate Screens'!AO152,0)</f>
        <v>94471</v>
      </c>
      <c r="I52" s="11">
        <f t="shared" si="1"/>
        <v>6378.3</v>
      </c>
      <c r="K52" s="12">
        <f t="shared" si="2"/>
        <v>0.18535271783873797</v>
      </c>
    </row>
    <row r="53" spans="1:11" ht="12">
      <c r="A53" s="10"/>
      <c r="B53">
        <f>+'Aggregate Screens'!A48</f>
        <v>131</v>
      </c>
      <c r="C53" t="str">
        <f>+'Aggregate Screens'!B48</f>
        <v>OVERLAKE HOSPITAL MEDICAL CENTER</v>
      </c>
      <c r="D53" s="10">
        <f>ROUND(+'Aggregate Screens'!G48,0)</f>
        <v>683000329</v>
      </c>
      <c r="E53" s="13">
        <f>ROUND(+'Aggregate Screens'!AO48,0)</f>
        <v>103670</v>
      </c>
      <c r="F53" s="11">
        <f t="shared" si="0"/>
        <v>6588.22</v>
      </c>
      <c r="G53" s="10">
        <f>ROUND(+'Aggregate Screens'!G153,0)</f>
        <v>849937420</v>
      </c>
      <c r="H53" s="13">
        <f>ROUND(+'Aggregate Screens'!AO153,0)</f>
        <v>118478</v>
      </c>
      <c r="I53" s="11">
        <f t="shared" si="1"/>
        <v>7173.8</v>
      </c>
      <c r="K53" s="12">
        <f t="shared" si="2"/>
        <v>0.08888288490669716</v>
      </c>
    </row>
    <row r="54" spans="1:11" ht="12">
      <c r="A54" s="10"/>
      <c r="B54">
        <f>+'Aggregate Screens'!A49</f>
        <v>132</v>
      </c>
      <c r="C54" t="str">
        <f>+'Aggregate Screens'!B49</f>
        <v>SAINT CLARE HOSPITAL</v>
      </c>
      <c r="D54" s="10">
        <f>ROUND(+'Aggregate Screens'!G49,0)</f>
        <v>422993177</v>
      </c>
      <c r="E54" s="13">
        <f>ROUND(+'Aggregate Screens'!AO49,0)</f>
        <v>53631</v>
      </c>
      <c r="F54" s="11">
        <f t="shared" si="0"/>
        <v>7887.1</v>
      </c>
      <c r="G54" s="10">
        <f>ROUND(+'Aggregate Screens'!G154,0)</f>
        <v>494038469</v>
      </c>
      <c r="H54" s="13">
        <f>ROUND(+'Aggregate Screens'!AO154,0)</f>
        <v>54150</v>
      </c>
      <c r="I54" s="11">
        <f t="shared" si="1"/>
        <v>9123.52</v>
      </c>
      <c r="K54" s="12">
        <f t="shared" si="2"/>
        <v>0.1567648438589595</v>
      </c>
    </row>
    <row r="55" spans="1:11" ht="12">
      <c r="A55" s="10"/>
      <c r="B55">
        <f>+'Aggregate Screens'!A50</f>
        <v>134</v>
      </c>
      <c r="C55" t="str">
        <f>+'Aggregate Screens'!B50</f>
        <v>ISLAND HOSPITAL</v>
      </c>
      <c r="D55" s="10">
        <f>ROUND(+'Aggregate Screens'!G50,0)</f>
        <v>118743127</v>
      </c>
      <c r="E55" s="13">
        <f>ROUND(+'Aggregate Screens'!AO50,0)</f>
        <v>27830</v>
      </c>
      <c r="F55" s="11">
        <f t="shared" si="0"/>
        <v>4266.73</v>
      </c>
      <c r="G55" s="10">
        <f>ROUND(+'Aggregate Screens'!G155,0)</f>
        <v>134482510</v>
      </c>
      <c r="H55" s="13">
        <f>ROUND(+'Aggregate Screens'!AO155,0)</f>
        <v>28802</v>
      </c>
      <c r="I55" s="11">
        <f t="shared" si="1"/>
        <v>4669.21</v>
      </c>
      <c r="K55" s="12">
        <f t="shared" si="2"/>
        <v>0.09432984979129233</v>
      </c>
    </row>
    <row r="56" spans="1:11" ht="12">
      <c r="A56" s="10"/>
      <c r="B56">
        <f>+'Aggregate Screens'!A51</f>
        <v>137</v>
      </c>
      <c r="C56" t="str">
        <f>+'Aggregate Screens'!B51</f>
        <v>LINCOLN HOSPITAL</v>
      </c>
      <c r="D56" s="10">
        <f>ROUND(+'Aggregate Screens'!G51,0)</f>
        <v>22327016</v>
      </c>
      <c r="E56" s="13">
        <f>ROUND(+'Aggregate Screens'!AO51,0)</f>
        <v>7495</v>
      </c>
      <c r="F56" s="11">
        <f t="shared" si="0"/>
        <v>2978.92</v>
      </c>
      <c r="G56" s="10">
        <f>ROUND(+'Aggregate Screens'!G156,0)</f>
        <v>24092557</v>
      </c>
      <c r="H56" s="13">
        <f>ROUND(+'Aggregate Screens'!AO156,0)</f>
        <v>6879</v>
      </c>
      <c r="I56" s="11">
        <f t="shared" si="1"/>
        <v>3502.33</v>
      </c>
      <c r="K56" s="12">
        <f t="shared" si="2"/>
        <v>0.1757046177809407</v>
      </c>
    </row>
    <row r="57" spans="1:11" ht="12">
      <c r="A57" s="10"/>
      <c r="B57">
        <f>+'Aggregate Screens'!A52</f>
        <v>138</v>
      </c>
      <c r="C57" t="str">
        <f>+'Aggregate Screens'!B52</f>
        <v>SWEDISH EDMONDS</v>
      </c>
      <c r="D57" s="10">
        <f>ROUND(+'Aggregate Screens'!G52,0)</f>
        <v>354839825</v>
      </c>
      <c r="E57" s="13">
        <f>ROUND(+'Aggregate Screens'!AO52,0)</f>
        <v>62912</v>
      </c>
      <c r="F57" s="11">
        <f t="shared" si="0"/>
        <v>5640.26</v>
      </c>
      <c r="G57" s="10">
        <f>ROUND(+'Aggregate Screens'!G157,0)</f>
        <v>443704896</v>
      </c>
      <c r="H57" s="13">
        <f>ROUND(+'Aggregate Screens'!AO157,0)</f>
        <v>65950</v>
      </c>
      <c r="I57" s="11">
        <f t="shared" si="1"/>
        <v>6727.9</v>
      </c>
      <c r="K57" s="12">
        <f t="shared" si="2"/>
        <v>0.19283508207068456</v>
      </c>
    </row>
    <row r="58" spans="1:11" ht="12">
      <c r="A58" s="10"/>
      <c r="B58">
        <f>+'Aggregate Screens'!A53</f>
        <v>139</v>
      </c>
      <c r="C58" t="str">
        <f>+'Aggregate Screens'!B53</f>
        <v>PROVIDENCE HOLY FAMILY HOSPITAL</v>
      </c>
      <c r="D58" s="10">
        <f>ROUND(+'Aggregate Screens'!G53,0)</f>
        <v>419166324</v>
      </c>
      <c r="E58" s="13">
        <f>ROUND(+'Aggregate Screens'!AO53,0)</f>
        <v>77797</v>
      </c>
      <c r="F58" s="11">
        <f t="shared" si="0"/>
        <v>5387.95</v>
      </c>
      <c r="G58" s="10">
        <f>ROUND(+'Aggregate Screens'!G158,0)</f>
        <v>475886198</v>
      </c>
      <c r="H58" s="13">
        <f>ROUND(+'Aggregate Screens'!AO158,0)</f>
        <v>74207</v>
      </c>
      <c r="I58" s="11">
        <f t="shared" si="1"/>
        <v>6412.96</v>
      </c>
      <c r="K58" s="12">
        <f t="shared" si="2"/>
        <v>0.19024118635102405</v>
      </c>
    </row>
    <row r="59" spans="1:11" ht="12">
      <c r="A59" s="10"/>
      <c r="B59">
        <f>+'Aggregate Screens'!A54</f>
        <v>140</v>
      </c>
      <c r="C59" t="str">
        <f>+'Aggregate Screens'!B54</f>
        <v>KITTITAS VALLEY HOSPITAL</v>
      </c>
      <c r="D59" s="10">
        <f>ROUND(+'Aggregate Screens'!G54,0)</f>
        <v>66916450</v>
      </c>
      <c r="E59" s="13">
        <f>ROUND(+'Aggregate Screens'!AO54,0)</f>
        <v>15583</v>
      </c>
      <c r="F59" s="11">
        <f t="shared" si="0"/>
        <v>4294.2</v>
      </c>
      <c r="G59" s="10">
        <f>ROUND(+'Aggregate Screens'!G159,0)</f>
        <v>78384549</v>
      </c>
      <c r="H59" s="13">
        <f>ROUND(+'Aggregate Screens'!AO159,0)</f>
        <v>15485</v>
      </c>
      <c r="I59" s="11">
        <f t="shared" si="1"/>
        <v>5061.97</v>
      </c>
      <c r="K59" s="12">
        <f t="shared" si="2"/>
        <v>0.17879232453076255</v>
      </c>
    </row>
    <row r="60" spans="1:11" ht="12">
      <c r="A60" s="10"/>
      <c r="B60">
        <f>+'Aggregate Screens'!A55</f>
        <v>141</v>
      </c>
      <c r="C60" t="str">
        <f>+'Aggregate Screens'!B55</f>
        <v>DAYTON GENERAL HOSPITAL</v>
      </c>
      <c r="D60" s="10">
        <f>ROUND(+'Aggregate Screens'!G55,0)</f>
        <v>7468649</v>
      </c>
      <c r="E60" s="13">
        <f>ROUND(+'Aggregate Screens'!AO55,0)</f>
        <v>2443</v>
      </c>
      <c r="F60" s="11">
        <f t="shared" si="0"/>
        <v>3057.16</v>
      </c>
      <c r="G60" s="10">
        <f>ROUND(+'Aggregate Screens'!G160,0)</f>
        <v>0</v>
      </c>
      <c r="H60" s="13">
        <f>ROUND(+'Aggregate Screens'!AO160,0)</f>
        <v>0</v>
      </c>
      <c r="I60" s="11">
        <f t="shared" si="1"/>
      </c>
      <c r="K60" s="12">
        <f t="shared" si="2"/>
      </c>
    </row>
    <row r="61" spans="1:11" ht="12">
      <c r="A61" s="10"/>
      <c r="B61">
        <f>+'Aggregate Screens'!A56</f>
        <v>142</v>
      </c>
      <c r="C61" t="str">
        <f>+'Aggregate Screens'!B56</f>
        <v>HARRISON MEDICAL CENTER</v>
      </c>
      <c r="D61" s="10">
        <f>ROUND(+'Aggregate Screens'!G56,0)</f>
        <v>554179130</v>
      </c>
      <c r="E61" s="13">
        <f>ROUND(+'Aggregate Screens'!AO56,0)</f>
        <v>99168</v>
      </c>
      <c r="F61" s="11">
        <f t="shared" si="0"/>
        <v>5588.29</v>
      </c>
      <c r="G61" s="10">
        <f>ROUND(+'Aggregate Screens'!G161,0)</f>
        <v>677786911</v>
      </c>
      <c r="H61" s="13">
        <f>ROUND(+'Aggregate Screens'!AO161,0)</f>
        <v>97950</v>
      </c>
      <c r="I61" s="11">
        <f t="shared" si="1"/>
        <v>6919.72</v>
      </c>
      <c r="K61" s="12">
        <f t="shared" si="2"/>
        <v>0.23825356235986317</v>
      </c>
    </row>
    <row r="62" spans="1:11" ht="12">
      <c r="A62" s="10"/>
      <c r="B62">
        <f>+'Aggregate Screens'!A57</f>
        <v>145</v>
      </c>
      <c r="C62" t="str">
        <f>+'Aggregate Screens'!B57</f>
        <v>PEACEHEALTH SAINT JOSEPH HOSPITAL</v>
      </c>
      <c r="D62" s="10">
        <f>ROUND(+'Aggregate Screens'!G57,0)</f>
        <v>557645285</v>
      </c>
      <c r="E62" s="13">
        <f>ROUND(+'Aggregate Screens'!AO57,0)</f>
        <v>94249</v>
      </c>
      <c r="F62" s="11">
        <f t="shared" si="0"/>
        <v>5916.72</v>
      </c>
      <c r="G62" s="10">
        <f>ROUND(+'Aggregate Screens'!G162,0)</f>
        <v>671228401</v>
      </c>
      <c r="H62" s="13">
        <f>ROUND(+'Aggregate Screens'!AO162,0)</f>
        <v>107358</v>
      </c>
      <c r="I62" s="11">
        <f t="shared" si="1"/>
        <v>6252.24</v>
      </c>
      <c r="K62" s="12">
        <f t="shared" si="2"/>
        <v>0.0567070944712611</v>
      </c>
    </row>
    <row r="63" spans="1:11" ht="12">
      <c r="A63" s="10"/>
      <c r="B63">
        <f>+'Aggregate Screens'!A58</f>
        <v>147</v>
      </c>
      <c r="C63" t="str">
        <f>+'Aggregate Screens'!B58</f>
        <v>MID VALLEY HOSPITAL</v>
      </c>
      <c r="D63" s="10">
        <f>ROUND(+'Aggregate Screens'!G58,0)</f>
        <v>44744161</v>
      </c>
      <c r="E63" s="13">
        <f>ROUND(+'Aggregate Screens'!AO58,0)</f>
        <v>12522</v>
      </c>
      <c r="F63" s="11">
        <f t="shared" si="0"/>
        <v>3573.24</v>
      </c>
      <c r="G63" s="10">
        <f>ROUND(+'Aggregate Screens'!G163,0)</f>
        <v>48016225</v>
      </c>
      <c r="H63" s="13">
        <f>ROUND(+'Aggregate Screens'!AO163,0)</f>
        <v>10978</v>
      </c>
      <c r="I63" s="11">
        <f t="shared" si="1"/>
        <v>4373.86</v>
      </c>
      <c r="K63" s="12">
        <f t="shared" si="2"/>
        <v>0.2240599567899162</v>
      </c>
    </row>
    <row r="64" spans="1:11" ht="12">
      <c r="A64" s="10"/>
      <c r="B64">
        <f>+'Aggregate Screens'!A59</f>
        <v>148</v>
      </c>
      <c r="C64" t="str">
        <f>+'Aggregate Screens'!B59</f>
        <v>KINDRED HOSPITAL - SEATTLE</v>
      </c>
      <c r="D64" s="10">
        <f>ROUND(+'Aggregate Screens'!G59,0)</f>
        <v>45458893</v>
      </c>
      <c r="E64" s="13">
        <f>ROUND(+'Aggregate Screens'!AO59,0)</f>
        <v>11076</v>
      </c>
      <c r="F64" s="11">
        <f t="shared" si="0"/>
        <v>4104.27</v>
      </c>
      <c r="G64" s="10">
        <f>ROUND(+'Aggregate Screens'!G164,0)</f>
        <v>45621109</v>
      </c>
      <c r="H64" s="13">
        <f>ROUND(+'Aggregate Screens'!AO164,0)</f>
        <v>10611</v>
      </c>
      <c r="I64" s="11">
        <f t="shared" si="1"/>
        <v>4299.42</v>
      </c>
      <c r="K64" s="12">
        <f t="shared" si="2"/>
        <v>0.04754804143002289</v>
      </c>
    </row>
    <row r="65" spans="1:11" ht="12">
      <c r="A65" s="10"/>
      <c r="B65">
        <f>+'Aggregate Screens'!A60</f>
        <v>150</v>
      </c>
      <c r="C65" t="str">
        <f>+'Aggregate Screens'!B60</f>
        <v>COULEE COMMUNITY HOSPITAL</v>
      </c>
      <c r="D65" s="10">
        <f>ROUND(+'Aggregate Screens'!G60,0)</f>
        <v>19487822</v>
      </c>
      <c r="E65" s="13">
        <f>ROUND(+'Aggregate Screens'!AO60,0)</f>
        <v>4896</v>
      </c>
      <c r="F65" s="11">
        <f t="shared" si="0"/>
        <v>3980.36</v>
      </c>
      <c r="G65" s="10">
        <f>ROUND(+'Aggregate Screens'!G165,0)</f>
        <v>24894803</v>
      </c>
      <c r="H65" s="13">
        <f>ROUND(+'Aggregate Screens'!AO165,0)</f>
        <v>8794</v>
      </c>
      <c r="I65" s="11">
        <f t="shared" si="1"/>
        <v>2830.89</v>
      </c>
      <c r="K65" s="12">
        <f t="shared" si="2"/>
        <v>-0.28878543649318156</v>
      </c>
    </row>
    <row r="66" spans="1:11" ht="12">
      <c r="A66" s="10"/>
      <c r="B66">
        <f>+'Aggregate Screens'!A61</f>
        <v>152</v>
      </c>
      <c r="C66" t="str">
        <f>+'Aggregate Screens'!B61</f>
        <v>MASON GENERAL HOSPITAL</v>
      </c>
      <c r="D66" s="10">
        <f>ROUND(+'Aggregate Screens'!G61,0)</f>
        <v>103911923</v>
      </c>
      <c r="E66" s="13">
        <f>ROUND(+'Aggregate Screens'!AO61,0)</f>
        <v>18085</v>
      </c>
      <c r="F66" s="11">
        <f t="shared" si="0"/>
        <v>5745.75</v>
      </c>
      <c r="G66" s="10">
        <f>ROUND(+'Aggregate Screens'!G166,0)</f>
        <v>120758347</v>
      </c>
      <c r="H66" s="13">
        <f>ROUND(+'Aggregate Screens'!AO166,0)</f>
        <v>17681</v>
      </c>
      <c r="I66" s="11">
        <f t="shared" si="1"/>
        <v>6829.84</v>
      </c>
      <c r="K66" s="12">
        <f t="shared" si="2"/>
        <v>0.1886768481051213</v>
      </c>
    </row>
    <row r="67" spans="1:11" ht="12">
      <c r="A67" s="10"/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Screens'!G62,0)</f>
        <v>29949847</v>
      </c>
      <c r="E67" s="13">
        <f>ROUND(+'Aggregate Screens'!AO62,0)</f>
        <v>8612</v>
      </c>
      <c r="F67" s="11">
        <f t="shared" si="0"/>
        <v>3477.69</v>
      </c>
      <c r="G67" s="10">
        <f>ROUND(+'Aggregate Screens'!G167,0)</f>
        <v>33170857</v>
      </c>
      <c r="H67" s="13">
        <f>ROUND(+'Aggregate Screens'!AO167,0)</f>
        <v>8043</v>
      </c>
      <c r="I67" s="11">
        <f t="shared" si="1"/>
        <v>4124.19</v>
      </c>
      <c r="K67" s="12">
        <f t="shared" si="2"/>
        <v>0.18589926071616492</v>
      </c>
    </row>
    <row r="68" spans="1:11" ht="12">
      <c r="A68" s="10"/>
      <c r="B68">
        <f>+'Aggregate Screens'!A63</f>
        <v>155</v>
      </c>
      <c r="C68" t="str">
        <f>+'Aggregate Screens'!B63</f>
        <v>VALLEY MEDICAL CENTER</v>
      </c>
      <c r="D68" s="10">
        <f>ROUND(+'Aggregate Screens'!G63,0)</f>
        <v>804431604</v>
      </c>
      <c r="E68" s="13">
        <f>ROUND(+'Aggregate Screens'!AO63,0)</f>
        <v>111553</v>
      </c>
      <c r="F68" s="11">
        <f t="shared" si="0"/>
        <v>7211.21</v>
      </c>
      <c r="G68" s="10">
        <f>ROUND(+'Aggregate Screens'!G168,0)</f>
        <v>895926107</v>
      </c>
      <c r="H68" s="13">
        <f>ROUND(+'Aggregate Screens'!AO168,0)</f>
        <v>109119</v>
      </c>
      <c r="I68" s="11">
        <f t="shared" si="1"/>
        <v>8210.54</v>
      </c>
      <c r="K68" s="12">
        <f t="shared" si="2"/>
        <v>0.13858007186033983</v>
      </c>
    </row>
    <row r="69" spans="1:11" ht="12">
      <c r="A69" s="10"/>
      <c r="B69">
        <f>+'Aggregate Screens'!A64</f>
        <v>156</v>
      </c>
      <c r="C69" t="str">
        <f>+'Aggregate Screens'!B64</f>
        <v>WHIDBEY GENERAL HOSPITAL</v>
      </c>
      <c r="D69" s="10">
        <f>ROUND(+'Aggregate Screens'!G64,0)</f>
        <v>134780031</v>
      </c>
      <c r="E69" s="13">
        <f>ROUND(+'Aggregate Screens'!AO64,0)</f>
        <v>25669</v>
      </c>
      <c r="F69" s="11">
        <f t="shared" si="0"/>
        <v>5250.69</v>
      </c>
      <c r="G69" s="10">
        <f>ROUND(+'Aggregate Screens'!G169,0)</f>
        <v>145267264</v>
      </c>
      <c r="H69" s="13">
        <f>ROUND(+'Aggregate Screens'!AO169,0)</f>
        <v>22466</v>
      </c>
      <c r="I69" s="11">
        <f t="shared" si="1"/>
        <v>6466.09</v>
      </c>
      <c r="K69" s="12">
        <f t="shared" si="2"/>
        <v>0.2314743395629908</v>
      </c>
    </row>
    <row r="70" spans="1:11" ht="12">
      <c r="A70" s="10"/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Screens'!G65,0)</f>
        <v>46632765</v>
      </c>
      <c r="E70" s="13">
        <f>ROUND(+'Aggregate Screens'!AO65,0)</f>
        <v>27531</v>
      </c>
      <c r="F70" s="11">
        <f t="shared" si="0"/>
        <v>1693.83</v>
      </c>
      <c r="G70" s="10">
        <f>ROUND(+'Aggregate Screens'!G170,0)</f>
        <v>54029034</v>
      </c>
      <c r="H70" s="13">
        <f>ROUND(+'Aggregate Screens'!AO170,0)</f>
        <v>27653</v>
      </c>
      <c r="I70" s="11">
        <f t="shared" si="1"/>
        <v>1953.82</v>
      </c>
      <c r="K70" s="12">
        <f t="shared" si="2"/>
        <v>0.1534923811716642</v>
      </c>
    </row>
    <row r="71" spans="1:11" ht="12">
      <c r="A71" s="10"/>
      <c r="B71">
        <f>+'Aggregate Screens'!A66</f>
        <v>158</v>
      </c>
      <c r="C71" t="str">
        <f>+'Aggregate Screens'!B66</f>
        <v>CASCADE MEDICAL CENTER</v>
      </c>
      <c r="D71" s="10">
        <f>ROUND(+'Aggregate Screens'!G66,0)</f>
        <v>8842899</v>
      </c>
      <c r="E71" s="13">
        <f>ROUND(+'Aggregate Screens'!AO66,0)</f>
        <v>6354</v>
      </c>
      <c r="F71" s="11">
        <f t="shared" si="0"/>
        <v>1391.71</v>
      </c>
      <c r="G71" s="10">
        <f>ROUND(+'Aggregate Screens'!G171,0)</f>
        <v>10243857</v>
      </c>
      <c r="H71" s="13">
        <f>ROUND(+'Aggregate Screens'!AO171,0)</f>
        <v>2881</v>
      </c>
      <c r="I71" s="11">
        <f t="shared" si="1"/>
        <v>3555.66</v>
      </c>
      <c r="K71" s="12">
        <f t="shared" si="2"/>
        <v>1.5548857161333896</v>
      </c>
    </row>
    <row r="72" spans="1:11" ht="12">
      <c r="A72" s="10"/>
      <c r="B72">
        <f>+'Aggregate Screens'!A67</f>
        <v>159</v>
      </c>
      <c r="C72" t="str">
        <f>+'Aggregate Screens'!B67</f>
        <v>PROVIDENCE SAINT PETER HOSPITAL</v>
      </c>
      <c r="D72" s="10">
        <f>ROUND(+'Aggregate Screens'!G67,0)</f>
        <v>1017505278</v>
      </c>
      <c r="E72" s="13">
        <f>ROUND(+'Aggregate Screens'!AO67,0)</f>
        <v>107978</v>
      </c>
      <c r="F72" s="11">
        <f t="shared" si="0"/>
        <v>9423.26</v>
      </c>
      <c r="G72" s="10">
        <f>ROUND(+'Aggregate Screens'!G172,0)</f>
        <v>1137768435</v>
      </c>
      <c r="H72" s="13">
        <f>ROUND(+'Aggregate Screens'!AO172,0)</f>
        <v>111728</v>
      </c>
      <c r="I72" s="11">
        <f t="shared" si="1"/>
        <v>10183.38</v>
      </c>
      <c r="K72" s="12">
        <f t="shared" si="2"/>
        <v>0.08066422872763757</v>
      </c>
    </row>
    <row r="73" spans="1:11" ht="12">
      <c r="A73" s="10"/>
      <c r="B73">
        <f>+'Aggregate Screens'!A68</f>
        <v>161</v>
      </c>
      <c r="C73" t="str">
        <f>+'Aggregate Screens'!B68</f>
        <v>KADLEC REGIONAL MEDICAL CENTER</v>
      </c>
      <c r="D73" s="10">
        <f>ROUND(+'Aggregate Screens'!G68,0)</f>
        <v>460817547</v>
      </c>
      <c r="E73" s="13">
        <f>ROUND(+'Aggregate Screens'!AO68,0)</f>
        <v>86661</v>
      </c>
      <c r="F73" s="11">
        <f t="shared" si="0"/>
        <v>5317.47</v>
      </c>
      <c r="G73" s="10">
        <f>ROUND(+'Aggregate Screens'!G173,0)</f>
        <v>561257797</v>
      </c>
      <c r="H73" s="13">
        <f>ROUND(+'Aggregate Screens'!AO173,0)</f>
        <v>92633</v>
      </c>
      <c r="I73" s="11">
        <f t="shared" si="1"/>
        <v>6058.94</v>
      </c>
      <c r="K73" s="12">
        <f t="shared" si="2"/>
        <v>0.13944037295932077</v>
      </c>
    </row>
    <row r="74" spans="1:11" ht="12">
      <c r="A74" s="10"/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Screens'!G69,0)</f>
        <v>1600539505</v>
      </c>
      <c r="E74" s="13">
        <f>ROUND(+'Aggregate Screens'!AO69,0)</f>
        <v>216124</v>
      </c>
      <c r="F74" s="11">
        <f t="shared" si="0"/>
        <v>7405.65</v>
      </c>
      <c r="G74" s="10">
        <f>ROUND(+'Aggregate Screens'!G174,0)</f>
        <v>1809973505</v>
      </c>
      <c r="H74" s="13">
        <f>ROUND(+'Aggregate Screens'!AO174,0)</f>
        <v>222418</v>
      </c>
      <c r="I74" s="11">
        <f t="shared" si="1"/>
        <v>8137.71</v>
      </c>
      <c r="K74" s="12">
        <f t="shared" si="2"/>
        <v>0.098851552530838</v>
      </c>
    </row>
    <row r="75" spans="1:11" ht="12">
      <c r="A75" s="10"/>
      <c r="B75">
        <f>+'Aggregate Screens'!A70</f>
        <v>164</v>
      </c>
      <c r="C75" t="str">
        <f>+'Aggregate Screens'!B70</f>
        <v>EVERGREEN HOSPITAL MEDICAL CENTER</v>
      </c>
      <c r="D75" s="10">
        <f>ROUND(+'Aggregate Screens'!G70,0)</f>
        <v>668595444</v>
      </c>
      <c r="E75" s="13">
        <f>ROUND(+'Aggregate Screens'!AO70,0)</f>
        <v>103359</v>
      </c>
      <c r="F75" s="11">
        <f aca="true" t="shared" si="3" ref="F75:F106">IF(D75=0,"",IF(E75=0,"",ROUND(D75/E75,2)))</f>
        <v>6468.67</v>
      </c>
      <c r="G75" s="10">
        <f>ROUND(+'Aggregate Screens'!G175,0)</f>
        <v>760469787</v>
      </c>
      <c r="H75" s="13">
        <f>ROUND(+'Aggregate Screens'!AO175,0)</f>
        <v>104134</v>
      </c>
      <c r="I75" s="11">
        <f aca="true" t="shared" si="4" ref="I75:I106">IF(G75=0,"",IF(H75=0,"",ROUND(G75/H75,2)))</f>
        <v>7302.8</v>
      </c>
      <c r="K75" s="12">
        <f aca="true" t="shared" si="5" ref="K75:K106">IF(D75=0,"",IF(E75=0,"",IF(G75=0,"",IF(H75=0,"",+I75/F75-1))))</f>
        <v>0.12894922758465044</v>
      </c>
    </row>
    <row r="76" spans="1:11" ht="12">
      <c r="A76" s="10"/>
      <c r="B76">
        <f>+'Aggregate Screens'!A71</f>
        <v>165</v>
      </c>
      <c r="C76" t="str">
        <f>+'Aggregate Screens'!B71</f>
        <v>LAKE CHELAN COMMUNITY HOSPITAL</v>
      </c>
      <c r="D76" s="10">
        <f>ROUND(+'Aggregate Screens'!G71,0)</f>
        <v>21665987</v>
      </c>
      <c r="E76" s="13">
        <f>ROUND(+'Aggregate Screens'!AO71,0)</f>
        <v>4851</v>
      </c>
      <c r="F76" s="11">
        <f t="shared" si="3"/>
        <v>4466.29</v>
      </c>
      <c r="G76" s="10">
        <f>ROUND(+'Aggregate Screens'!G176,0)</f>
        <v>24452313</v>
      </c>
      <c r="H76" s="13">
        <f>ROUND(+'Aggregate Screens'!AO176,0)</f>
        <v>5371</v>
      </c>
      <c r="I76" s="11">
        <f t="shared" si="4"/>
        <v>4552.66</v>
      </c>
      <c r="K76" s="12">
        <f t="shared" si="5"/>
        <v>0.01933819792266056</v>
      </c>
    </row>
    <row r="77" spans="1:11" ht="12">
      <c r="A77" s="10"/>
      <c r="B77">
        <f>+'Aggregate Screens'!A72</f>
        <v>167</v>
      </c>
      <c r="C77" t="str">
        <f>+'Aggregate Screens'!B72</f>
        <v>FERRY COUNTY MEMORIAL HOSPITAL</v>
      </c>
      <c r="D77" s="10">
        <f>ROUND(+'Aggregate Screens'!G72,0)</f>
        <v>9560234</v>
      </c>
      <c r="E77" s="13">
        <f>ROUND(+'Aggregate Screens'!AO72,0)</f>
        <v>2142</v>
      </c>
      <c r="F77" s="11">
        <f t="shared" si="3"/>
        <v>4463.23</v>
      </c>
      <c r="G77" s="10">
        <f>ROUND(+'Aggregate Screens'!G177,0)</f>
        <v>9861038</v>
      </c>
      <c r="H77" s="13">
        <f>ROUND(+'Aggregate Screens'!AO177,0)</f>
        <v>1900</v>
      </c>
      <c r="I77" s="11">
        <f t="shared" si="4"/>
        <v>5190.02</v>
      </c>
      <c r="K77" s="12">
        <f t="shared" si="5"/>
        <v>0.16283946827745854</v>
      </c>
    </row>
    <row r="78" spans="1:11" ht="12">
      <c r="A78" s="10"/>
      <c r="B78">
        <f>+'Aggregate Screens'!A73</f>
        <v>168</v>
      </c>
      <c r="C78" t="str">
        <f>+'Aggregate Screens'!B73</f>
        <v>CENTRAL WASHINGTON HOSPITAL</v>
      </c>
      <c r="D78" s="10">
        <f>ROUND(+'Aggregate Screens'!G73,0)</f>
        <v>321170608</v>
      </c>
      <c r="E78" s="13">
        <f>ROUND(+'Aggregate Screens'!AO73,0)</f>
        <v>57243</v>
      </c>
      <c r="F78" s="11">
        <f t="shared" si="3"/>
        <v>5610.65</v>
      </c>
      <c r="G78" s="10">
        <f>ROUND(+'Aggregate Screens'!G178,0)</f>
        <v>334760162</v>
      </c>
      <c r="H78" s="13">
        <f>ROUND(+'Aggregate Screens'!AO178,0)</f>
        <v>58095</v>
      </c>
      <c r="I78" s="11">
        <f t="shared" si="4"/>
        <v>5762.29</v>
      </c>
      <c r="K78" s="12">
        <f t="shared" si="5"/>
        <v>0.02702717153983958</v>
      </c>
    </row>
    <row r="79" spans="1:11" ht="12">
      <c r="A79" s="10"/>
      <c r="B79">
        <f>+'Aggregate Screens'!A74</f>
        <v>169</v>
      </c>
      <c r="C79" t="str">
        <f>+'Aggregate Screens'!B74</f>
        <v>GROUP HEALTH EASTSIDE</v>
      </c>
      <c r="D79" s="10">
        <f>ROUND(+'Aggregate Screens'!G74,0)</f>
        <v>33801793</v>
      </c>
      <c r="E79" s="13">
        <f>ROUND(+'Aggregate Screens'!AO74,0)</f>
        <v>6838</v>
      </c>
      <c r="F79" s="11">
        <f t="shared" si="3"/>
        <v>4943.23</v>
      </c>
      <c r="G79" s="10">
        <f>ROUND(+'Aggregate Screens'!G179,0)</f>
        <v>0</v>
      </c>
      <c r="H79" s="13">
        <f>ROUND(+'Aggregate Screens'!AO179,0)</f>
        <v>0</v>
      </c>
      <c r="I79" s="11">
        <f t="shared" si="4"/>
      </c>
      <c r="K79" s="12">
        <f t="shared" si="5"/>
      </c>
    </row>
    <row r="80" spans="1:11" ht="12">
      <c r="A80" s="10"/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Screens'!G75,0)</f>
        <v>1064875616</v>
      </c>
      <c r="E80" s="13">
        <f>ROUND(+'Aggregate Screens'!AO75,0)</f>
        <v>158582</v>
      </c>
      <c r="F80" s="11">
        <f t="shared" si="3"/>
        <v>6714.98</v>
      </c>
      <c r="G80" s="10">
        <f>ROUND(+'Aggregate Screens'!G180,0)</f>
        <v>1208988845</v>
      </c>
      <c r="H80" s="13">
        <f>ROUND(+'Aggregate Screens'!AO180,0)</f>
        <v>169184</v>
      </c>
      <c r="I80" s="11">
        <f t="shared" si="4"/>
        <v>7146</v>
      </c>
      <c r="K80" s="12">
        <f t="shared" si="5"/>
        <v>0.06418783079026302</v>
      </c>
    </row>
    <row r="81" spans="1:11" ht="12">
      <c r="A81" s="10"/>
      <c r="B81">
        <f>+'Aggregate Screens'!A76</f>
        <v>172</v>
      </c>
      <c r="C81" t="str">
        <f>+'Aggregate Screens'!B76</f>
        <v>PULLMAN REGIONAL HOSPITAL</v>
      </c>
      <c r="D81" s="10">
        <f>ROUND(+'Aggregate Screens'!G76,0)</f>
        <v>61605342</v>
      </c>
      <c r="E81" s="13">
        <f>ROUND(+'Aggregate Screens'!AO76,0)</f>
        <v>12121</v>
      </c>
      <c r="F81" s="11">
        <f t="shared" si="3"/>
        <v>5082.53</v>
      </c>
      <c r="G81" s="10">
        <f>ROUND(+'Aggregate Screens'!G181,0)</f>
        <v>66543905</v>
      </c>
      <c r="H81" s="13">
        <f>ROUND(+'Aggregate Screens'!AO181,0)</f>
        <v>11540</v>
      </c>
      <c r="I81" s="11">
        <f t="shared" si="4"/>
        <v>5766.37</v>
      </c>
      <c r="K81" s="12">
        <f t="shared" si="5"/>
        <v>0.1345471645027181</v>
      </c>
    </row>
    <row r="82" spans="1:11" ht="12">
      <c r="A82" s="10"/>
      <c r="B82">
        <f>+'Aggregate Screens'!A77</f>
        <v>173</v>
      </c>
      <c r="C82" t="str">
        <f>+'Aggregate Screens'!B77</f>
        <v>MORTON GENERAL HOSPITAL</v>
      </c>
      <c r="D82" s="10">
        <f>ROUND(+'Aggregate Screens'!G77,0)</f>
        <v>19771559</v>
      </c>
      <c r="E82" s="13">
        <f>ROUND(+'Aggregate Screens'!AO77,0)</f>
        <v>5796</v>
      </c>
      <c r="F82" s="11">
        <f t="shared" si="3"/>
        <v>3411.24</v>
      </c>
      <c r="G82" s="10">
        <f>ROUND(+'Aggregate Screens'!G182,0)</f>
        <v>21715497</v>
      </c>
      <c r="H82" s="13">
        <f>ROUND(+'Aggregate Screens'!AO182,0)</f>
        <v>5734</v>
      </c>
      <c r="I82" s="11">
        <f t="shared" si="4"/>
        <v>3787.15</v>
      </c>
      <c r="K82" s="12">
        <f t="shared" si="5"/>
        <v>0.11019746485149096</v>
      </c>
    </row>
    <row r="83" spans="1:11" ht="12">
      <c r="A83" s="10"/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Screens'!G78,0)</f>
        <v>380928115</v>
      </c>
      <c r="E83" s="13">
        <f>ROUND(+'Aggregate Screens'!AO78,0)</f>
        <v>31624</v>
      </c>
      <c r="F83" s="11">
        <f t="shared" si="3"/>
        <v>12045.54</v>
      </c>
      <c r="G83" s="10">
        <f>ROUND(+'Aggregate Screens'!G183,0)</f>
        <v>449757234</v>
      </c>
      <c r="H83" s="13">
        <f>ROUND(+'Aggregate Screens'!AO183,0)</f>
        <v>31178</v>
      </c>
      <c r="I83" s="11">
        <f t="shared" si="4"/>
        <v>14425.47</v>
      </c>
      <c r="K83" s="12">
        <f t="shared" si="5"/>
        <v>0.19757769265636904</v>
      </c>
    </row>
    <row r="84" spans="1:11" ht="12">
      <c r="A84" s="10"/>
      <c r="B84">
        <f>+'Aggregate Screens'!A79</f>
        <v>176</v>
      </c>
      <c r="C84" t="str">
        <f>+'Aggregate Screens'!B79</f>
        <v>TACOMA GENERAL ALLENMORE HOSPITAL</v>
      </c>
      <c r="D84" s="10">
        <f>ROUND(+'Aggregate Screens'!G79,0)</f>
        <v>1646148068</v>
      </c>
      <c r="E84" s="13">
        <f>ROUND(+'Aggregate Screens'!AO79,0)</f>
        <v>153095</v>
      </c>
      <c r="F84" s="11">
        <f t="shared" si="3"/>
        <v>10752.46</v>
      </c>
      <c r="G84" s="10">
        <f>ROUND(+'Aggregate Screens'!G184,0)</f>
        <v>1804697780</v>
      </c>
      <c r="H84" s="13">
        <f>ROUND(+'Aggregate Screens'!AO184,0)</f>
        <v>157041</v>
      </c>
      <c r="I84" s="11">
        <f t="shared" si="4"/>
        <v>11491.89</v>
      </c>
      <c r="K84" s="12">
        <f t="shared" si="5"/>
        <v>0.0687684492664935</v>
      </c>
    </row>
    <row r="85" spans="1:11" ht="12">
      <c r="A85" s="10"/>
      <c r="B85">
        <f>+'Aggregate Screens'!A80</f>
        <v>178</v>
      </c>
      <c r="C85" t="str">
        <f>+'Aggregate Screens'!B80</f>
        <v>DEER PARK HOSPITAL</v>
      </c>
      <c r="D85" s="10">
        <f>ROUND(+'Aggregate Screens'!G80,0)</f>
        <v>1214279</v>
      </c>
      <c r="E85" s="13">
        <f>ROUND(+'Aggregate Screens'!AO80,0)</f>
        <v>384</v>
      </c>
      <c r="F85" s="11">
        <f t="shared" si="3"/>
        <v>3162.18</v>
      </c>
      <c r="G85" s="10">
        <f>ROUND(+'Aggregate Screens'!G185,0)</f>
        <v>0</v>
      </c>
      <c r="H85" s="13">
        <f>ROUND(+'Aggregate Screens'!AO185,0)</f>
        <v>0</v>
      </c>
      <c r="I85" s="11">
        <f t="shared" si="4"/>
      </c>
      <c r="K85" s="12">
        <f t="shared" si="5"/>
      </c>
    </row>
    <row r="86" spans="1:11" ht="12">
      <c r="A86" s="10"/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Screens'!G81,0)</f>
        <v>121636070</v>
      </c>
      <c r="E86" s="13">
        <f>ROUND(+'Aggregate Screens'!AO81,0)</f>
        <v>26347</v>
      </c>
      <c r="F86" s="11">
        <f t="shared" si="3"/>
        <v>4616.7</v>
      </c>
      <c r="G86" s="10">
        <f>ROUND(+'Aggregate Screens'!G186,0)</f>
        <v>204781600</v>
      </c>
      <c r="H86" s="13">
        <f>ROUND(+'Aggregate Screens'!AO186,0)</f>
        <v>38594</v>
      </c>
      <c r="I86" s="11">
        <f t="shared" si="4"/>
        <v>5306.05</v>
      </c>
      <c r="K86" s="12">
        <f t="shared" si="5"/>
        <v>0.14931661143240849</v>
      </c>
    </row>
    <row r="87" spans="1:11" ht="12">
      <c r="A87" s="10"/>
      <c r="B87">
        <f>+'Aggregate Screens'!A82</f>
        <v>183</v>
      </c>
      <c r="C87" t="str">
        <f>+'Aggregate Screens'!B82</f>
        <v>AUBURN REGIONAL MEDICAL CENTER</v>
      </c>
      <c r="D87" s="10">
        <f>ROUND(+'Aggregate Screens'!G82,0)</f>
        <v>329406440</v>
      </c>
      <c r="E87" s="13">
        <f>ROUND(+'Aggregate Screens'!AO82,0)</f>
        <v>60349</v>
      </c>
      <c r="F87" s="11">
        <f t="shared" si="3"/>
        <v>5458.36</v>
      </c>
      <c r="G87" s="10">
        <f>ROUND(+'Aggregate Screens'!G187,0)</f>
        <v>374976729</v>
      </c>
      <c r="H87" s="13">
        <f>ROUND(+'Aggregate Screens'!AO187,0)</f>
        <v>61275</v>
      </c>
      <c r="I87" s="11">
        <f t="shared" si="4"/>
        <v>6119.57</v>
      </c>
      <c r="K87" s="12">
        <f t="shared" si="5"/>
        <v>0.12113711810873595</v>
      </c>
    </row>
    <row r="88" spans="1:11" ht="12">
      <c r="A88" s="10"/>
      <c r="B88">
        <f>+'Aggregate Screens'!A83</f>
        <v>186</v>
      </c>
      <c r="C88" t="str">
        <f>+'Aggregate Screens'!B83</f>
        <v>MARK REED HOSPITAL</v>
      </c>
      <c r="D88" s="10">
        <f>ROUND(+'Aggregate Screens'!G83,0)</f>
        <v>13803129</v>
      </c>
      <c r="E88" s="13">
        <f>ROUND(+'Aggregate Screens'!AO83,0)</f>
        <v>4084</v>
      </c>
      <c r="F88" s="11">
        <f t="shared" si="3"/>
        <v>3379.81</v>
      </c>
      <c r="G88" s="10">
        <f>ROUND(+'Aggregate Screens'!G188,0)</f>
        <v>18757410</v>
      </c>
      <c r="H88" s="13">
        <f>ROUND(+'Aggregate Screens'!AO188,0)</f>
        <v>3024</v>
      </c>
      <c r="I88" s="11">
        <f t="shared" si="4"/>
        <v>6202.85</v>
      </c>
      <c r="K88" s="12">
        <f t="shared" si="5"/>
        <v>0.8352658877274168</v>
      </c>
    </row>
    <row r="89" spans="1:11" ht="12">
      <c r="A89" s="10"/>
      <c r="B89">
        <f>+'Aggregate Screens'!A84</f>
        <v>191</v>
      </c>
      <c r="C89" t="str">
        <f>+'Aggregate Screens'!B84</f>
        <v>PROVIDENCE CENTRALIA HOSPITAL</v>
      </c>
      <c r="D89" s="10">
        <f>ROUND(+'Aggregate Screens'!G84,0)</f>
        <v>314151737</v>
      </c>
      <c r="E89" s="13">
        <f>ROUND(+'Aggregate Screens'!AO84,0)</f>
        <v>40414</v>
      </c>
      <c r="F89" s="11">
        <f t="shared" si="3"/>
        <v>7773.34</v>
      </c>
      <c r="G89" s="10">
        <f>ROUND(+'Aggregate Screens'!G189,0)</f>
        <v>354330415</v>
      </c>
      <c r="H89" s="13">
        <f>ROUND(+'Aggregate Screens'!AO189,0)</f>
        <v>40218</v>
      </c>
      <c r="I89" s="11">
        <f t="shared" si="4"/>
        <v>8810.24</v>
      </c>
      <c r="K89" s="12">
        <f t="shared" si="5"/>
        <v>0.13339182384920756</v>
      </c>
    </row>
    <row r="90" spans="1:11" ht="12">
      <c r="A90" s="10"/>
      <c r="B90">
        <f>+'Aggregate Screens'!A85</f>
        <v>193</v>
      </c>
      <c r="C90" t="str">
        <f>+'Aggregate Screens'!B85</f>
        <v>PROVIDENCE MOUNT CARMEL HOSPITAL</v>
      </c>
      <c r="D90" s="10">
        <f>ROUND(+'Aggregate Screens'!G85,0)</f>
        <v>54757310</v>
      </c>
      <c r="E90" s="13">
        <f>ROUND(+'Aggregate Screens'!AO85,0)</f>
        <v>16138</v>
      </c>
      <c r="F90" s="11">
        <f t="shared" si="3"/>
        <v>3393.07</v>
      </c>
      <c r="G90" s="10">
        <f>ROUND(+'Aggregate Screens'!G190,0)</f>
        <v>59421520</v>
      </c>
      <c r="H90" s="13">
        <f>ROUND(+'Aggregate Screens'!AO190,0)</f>
        <v>14655</v>
      </c>
      <c r="I90" s="11">
        <f t="shared" si="4"/>
        <v>4054.69</v>
      </c>
      <c r="K90" s="12">
        <f t="shared" si="5"/>
        <v>0.1949915563192035</v>
      </c>
    </row>
    <row r="91" spans="1:11" ht="12">
      <c r="A91" s="10"/>
      <c r="B91">
        <f>+'Aggregate Screens'!A86</f>
        <v>194</v>
      </c>
      <c r="C91" t="str">
        <f>+'Aggregate Screens'!B86</f>
        <v>PROVIDENCE SAINT JOSEPHS HOSPITAL</v>
      </c>
      <c r="D91" s="10">
        <f>ROUND(+'Aggregate Screens'!G86,0)</f>
        <v>34541152</v>
      </c>
      <c r="E91" s="13">
        <f>ROUND(+'Aggregate Screens'!AO86,0)</f>
        <v>7343</v>
      </c>
      <c r="F91" s="11">
        <f t="shared" si="3"/>
        <v>4703.96</v>
      </c>
      <c r="G91" s="10">
        <f>ROUND(+'Aggregate Screens'!G191,0)</f>
        <v>36828454</v>
      </c>
      <c r="H91" s="13">
        <f>ROUND(+'Aggregate Screens'!AO191,0)</f>
        <v>5403</v>
      </c>
      <c r="I91" s="11">
        <f t="shared" si="4"/>
        <v>6816.3</v>
      </c>
      <c r="K91" s="12">
        <f t="shared" si="5"/>
        <v>0.44905568924905825</v>
      </c>
    </row>
    <row r="92" spans="1:11" ht="12">
      <c r="A92" s="10"/>
      <c r="B92">
        <f>+'Aggregate Screens'!A87</f>
        <v>195</v>
      </c>
      <c r="C92" t="str">
        <f>+'Aggregate Screens'!B87</f>
        <v>SNOQUALMIE VALLEY HOSPITAL</v>
      </c>
      <c r="D92" s="10">
        <f>ROUND(+'Aggregate Screens'!G87,0)</f>
        <v>14902617</v>
      </c>
      <c r="E92" s="13">
        <f>ROUND(+'Aggregate Screens'!AO87,0)</f>
        <v>5886</v>
      </c>
      <c r="F92" s="11">
        <f t="shared" si="3"/>
        <v>2531.88</v>
      </c>
      <c r="G92" s="10">
        <f>ROUND(+'Aggregate Screens'!G192,0)</f>
        <v>20945592</v>
      </c>
      <c r="H92" s="13">
        <f>ROUND(+'Aggregate Screens'!AO192,0)</f>
        <v>2273</v>
      </c>
      <c r="I92" s="11">
        <f t="shared" si="4"/>
        <v>9214.95</v>
      </c>
      <c r="K92" s="12">
        <f t="shared" si="5"/>
        <v>2.6395682259822744</v>
      </c>
    </row>
    <row r="93" spans="1:11" ht="12">
      <c r="A93" s="10"/>
      <c r="B93">
        <f>+'Aggregate Screens'!A88</f>
        <v>197</v>
      </c>
      <c r="C93" t="str">
        <f>+'Aggregate Screens'!B88</f>
        <v>CAPITAL MEDICAL CENTER</v>
      </c>
      <c r="D93" s="10">
        <f>ROUND(+'Aggregate Screens'!G88,0)</f>
        <v>205719455</v>
      </c>
      <c r="E93" s="13">
        <f>ROUND(+'Aggregate Screens'!AO88,0)</f>
        <v>20293</v>
      </c>
      <c r="F93" s="11">
        <f t="shared" si="3"/>
        <v>10137.46</v>
      </c>
      <c r="G93" s="10">
        <f>ROUND(+'Aggregate Screens'!G193,0)</f>
        <v>244558023</v>
      </c>
      <c r="H93" s="13">
        <f>ROUND(+'Aggregate Screens'!AO193,0)</f>
        <v>22463</v>
      </c>
      <c r="I93" s="11">
        <f t="shared" si="4"/>
        <v>10887.15</v>
      </c>
      <c r="K93" s="12">
        <f t="shared" si="5"/>
        <v>0.07395244962742153</v>
      </c>
    </row>
    <row r="94" spans="1:11" ht="12">
      <c r="A94" s="10"/>
      <c r="B94">
        <f>+'Aggregate Screens'!A89</f>
        <v>198</v>
      </c>
      <c r="C94" t="str">
        <f>+'Aggregate Screens'!B89</f>
        <v>SUNNYSIDE COMMUNITY HOSPITAL</v>
      </c>
      <c r="D94" s="10">
        <f>ROUND(+'Aggregate Screens'!G89,0)</f>
        <v>59027474</v>
      </c>
      <c r="E94" s="13">
        <f>ROUND(+'Aggregate Screens'!AO89,0)</f>
        <v>15629</v>
      </c>
      <c r="F94" s="11">
        <f t="shared" si="3"/>
        <v>3776.79</v>
      </c>
      <c r="G94" s="10">
        <f>ROUND(+'Aggregate Screens'!G194,0)</f>
        <v>66794756</v>
      </c>
      <c r="H94" s="13">
        <f>ROUND(+'Aggregate Screens'!AO194,0)</f>
        <v>16152</v>
      </c>
      <c r="I94" s="11">
        <f t="shared" si="4"/>
        <v>4135.39</v>
      </c>
      <c r="K94" s="12">
        <f t="shared" si="5"/>
        <v>0.09494835561415926</v>
      </c>
    </row>
    <row r="95" spans="1:11" ht="12">
      <c r="A95" s="10"/>
      <c r="B95">
        <f>+'Aggregate Screens'!A90</f>
        <v>199</v>
      </c>
      <c r="C95" t="str">
        <f>+'Aggregate Screens'!B90</f>
        <v>TOPPENISH COMMUNITY HOSPITAL</v>
      </c>
      <c r="D95" s="10">
        <f>ROUND(+'Aggregate Screens'!G90,0)</f>
        <v>65173864</v>
      </c>
      <c r="E95" s="13">
        <f>ROUND(+'Aggregate Screens'!AO90,0)</f>
        <v>13038</v>
      </c>
      <c r="F95" s="11">
        <f t="shared" si="3"/>
        <v>4998.76</v>
      </c>
      <c r="G95" s="10">
        <f>ROUND(+'Aggregate Screens'!G195,0)</f>
        <v>68707707</v>
      </c>
      <c r="H95" s="13">
        <f>ROUND(+'Aggregate Screens'!AO195,0)</f>
        <v>13233</v>
      </c>
      <c r="I95" s="11">
        <f t="shared" si="4"/>
        <v>5192.15</v>
      </c>
      <c r="K95" s="12">
        <f t="shared" si="5"/>
        <v>0.038687594523441726</v>
      </c>
    </row>
    <row r="96" spans="1:11" ht="12">
      <c r="A96" s="10"/>
      <c r="B96">
        <f>+'Aggregate Screens'!A91</f>
        <v>201</v>
      </c>
      <c r="C96" t="str">
        <f>+'Aggregate Screens'!B91</f>
        <v>SAINT FRANCIS COMMUNITY HOSPITAL</v>
      </c>
      <c r="D96" s="10">
        <f>ROUND(+'Aggregate Screens'!G91,0)</f>
        <v>523450278</v>
      </c>
      <c r="E96" s="13">
        <f>ROUND(+'Aggregate Screens'!AO91,0)</f>
        <v>58414</v>
      </c>
      <c r="F96" s="11">
        <f t="shared" si="3"/>
        <v>8961.04</v>
      </c>
      <c r="G96" s="10">
        <f>ROUND(+'Aggregate Screens'!G196,0)</f>
        <v>641159978</v>
      </c>
      <c r="H96" s="13">
        <f>ROUND(+'Aggregate Screens'!AO196,0)</f>
        <v>68443</v>
      </c>
      <c r="I96" s="11">
        <f t="shared" si="4"/>
        <v>9367.79</v>
      </c>
      <c r="K96" s="12">
        <f t="shared" si="5"/>
        <v>0.04539093676626815</v>
      </c>
    </row>
    <row r="97" spans="1:11" ht="12">
      <c r="A97" s="10"/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Screens'!G92,0)</f>
        <v>39748890</v>
      </c>
      <c r="E97" s="13">
        <f>ROUND(+'Aggregate Screens'!AO92,0)</f>
        <v>9502</v>
      </c>
      <c r="F97" s="11">
        <f t="shared" si="3"/>
        <v>4183.21</v>
      </c>
      <c r="G97" s="10">
        <f>ROUND(+'Aggregate Screens'!G197,0)</f>
        <v>42650927</v>
      </c>
      <c r="H97" s="13">
        <f>ROUND(+'Aggregate Screens'!AO197,0)</f>
        <v>9560</v>
      </c>
      <c r="I97" s="11">
        <f t="shared" si="4"/>
        <v>4461.39</v>
      </c>
      <c r="K97" s="12">
        <f t="shared" si="5"/>
        <v>0.0664991716887271</v>
      </c>
    </row>
    <row r="98" spans="1:11" ht="12">
      <c r="A98" s="10"/>
      <c r="B98">
        <f>+'Aggregate Screens'!A93</f>
        <v>204</v>
      </c>
      <c r="C98" t="str">
        <f>+'Aggregate Screens'!B93</f>
        <v>SEATTLE CANCER CARE ALLIANCE</v>
      </c>
      <c r="D98" s="10">
        <f>ROUND(+'Aggregate Screens'!G93,0)</f>
        <v>305399312</v>
      </c>
      <c r="E98" s="13">
        <f>ROUND(+'Aggregate Screens'!AO93,0)</f>
        <v>36480</v>
      </c>
      <c r="F98" s="11">
        <f t="shared" si="3"/>
        <v>8371.69</v>
      </c>
      <c r="G98" s="10">
        <f>ROUND(+'Aggregate Screens'!G198,0)</f>
        <v>360006981</v>
      </c>
      <c r="H98" s="13">
        <f>ROUND(+'Aggregate Screens'!AO198,0)</f>
        <v>38980</v>
      </c>
      <c r="I98" s="11">
        <f t="shared" si="4"/>
        <v>9235.68</v>
      </c>
      <c r="K98" s="12">
        <f t="shared" si="5"/>
        <v>0.10320377367054911</v>
      </c>
    </row>
    <row r="99" spans="1:11" ht="12">
      <c r="A99" s="10"/>
      <c r="B99">
        <f>+'Aggregate Screens'!A94</f>
        <v>205</v>
      </c>
      <c r="C99" t="str">
        <f>+'Aggregate Screens'!B94</f>
        <v>WENATCHEE VALLEY MEDICAL CENTER</v>
      </c>
      <c r="D99" s="10">
        <f>ROUND(+'Aggregate Screens'!G94,0)</f>
        <v>97512081</v>
      </c>
      <c r="E99" s="13">
        <f>ROUND(+'Aggregate Screens'!AO94,0)</f>
        <v>23450</v>
      </c>
      <c r="F99" s="11">
        <f t="shared" si="3"/>
        <v>4158.3</v>
      </c>
      <c r="G99" s="10">
        <f>ROUND(+'Aggregate Screens'!G199,0)</f>
        <v>126212040</v>
      </c>
      <c r="H99" s="13">
        <f>ROUND(+'Aggregate Screens'!AO199,0)</f>
        <v>29373</v>
      </c>
      <c r="I99" s="11">
        <f t="shared" si="4"/>
        <v>4296.87</v>
      </c>
      <c r="K99" s="12">
        <f t="shared" si="5"/>
        <v>0.033323714017747585</v>
      </c>
    </row>
    <row r="100" spans="1:11" ht="12">
      <c r="A100" s="10"/>
      <c r="B100">
        <f>+'Aggregate Screens'!A95</f>
        <v>206</v>
      </c>
      <c r="C100" t="str">
        <f>+'Aggregate Screens'!B95</f>
        <v>UNITED GENERAL HOSPITAL</v>
      </c>
      <c r="D100" s="10">
        <f>ROUND(+'Aggregate Screens'!G95,0)</f>
        <v>81479239</v>
      </c>
      <c r="E100" s="13">
        <f>ROUND(+'Aggregate Screens'!AO95,0)</f>
        <v>26412</v>
      </c>
      <c r="F100" s="11">
        <f t="shared" si="3"/>
        <v>3084.93</v>
      </c>
      <c r="G100" s="10">
        <f>ROUND(+'Aggregate Screens'!G200,0)</f>
        <v>84268891</v>
      </c>
      <c r="H100" s="13">
        <f>ROUND(+'Aggregate Screens'!AO200,0)</f>
        <v>21008</v>
      </c>
      <c r="I100" s="11">
        <f t="shared" si="4"/>
        <v>4011.28</v>
      </c>
      <c r="K100" s="12">
        <f t="shared" si="5"/>
        <v>0.30028234028000655</v>
      </c>
    </row>
    <row r="101" spans="1:11" ht="12">
      <c r="A101" s="10"/>
      <c r="B101">
        <f>+'Aggregate Screens'!A96</f>
        <v>207</v>
      </c>
      <c r="C101" t="str">
        <f>+'Aggregate Screens'!B96</f>
        <v>SKAGIT VALLEY HOSPITAL</v>
      </c>
      <c r="D101" s="10">
        <f>ROUND(+'Aggregate Screens'!G96,0)</f>
        <v>376791171</v>
      </c>
      <c r="E101" s="13">
        <f>ROUND(+'Aggregate Screens'!AO96,0)</f>
        <v>59926</v>
      </c>
      <c r="F101" s="11">
        <f t="shared" si="3"/>
        <v>6287.61</v>
      </c>
      <c r="G101" s="10">
        <f>ROUND(+'Aggregate Screens'!G201,0)</f>
        <v>428803301</v>
      </c>
      <c r="H101" s="13">
        <f>ROUND(+'Aggregate Screens'!AO201,0)</f>
        <v>57535</v>
      </c>
      <c r="I101" s="11">
        <f t="shared" si="4"/>
        <v>7452.91</v>
      </c>
      <c r="K101" s="12">
        <f t="shared" si="5"/>
        <v>0.18533274169358482</v>
      </c>
    </row>
    <row r="102" spans="1:11" ht="12">
      <c r="A102" s="10"/>
      <c r="B102">
        <f>+'Aggregate Screens'!A97</f>
        <v>208</v>
      </c>
      <c r="C102" t="str">
        <f>+'Aggregate Screens'!B97</f>
        <v>LEGACY SALMON CREEK HOSPITAL</v>
      </c>
      <c r="D102" s="10">
        <f>ROUND(+'Aggregate Screens'!G97,0)</f>
        <v>300241731</v>
      </c>
      <c r="E102" s="13">
        <f>ROUND(+'Aggregate Screens'!AO97,0)</f>
        <v>58197</v>
      </c>
      <c r="F102" s="11">
        <f t="shared" si="3"/>
        <v>5159.06</v>
      </c>
      <c r="G102" s="10">
        <f>ROUND(+'Aggregate Screens'!G202,0)</f>
        <v>369804428</v>
      </c>
      <c r="H102" s="13">
        <f>ROUND(+'Aggregate Screens'!AO202,0)</f>
        <v>63809</v>
      </c>
      <c r="I102" s="11">
        <f t="shared" si="4"/>
        <v>5795.49</v>
      </c>
      <c r="K102" s="12">
        <f t="shared" si="5"/>
        <v>0.12336162014010288</v>
      </c>
    </row>
    <row r="103" spans="1:11" ht="12">
      <c r="A103" s="10"/>
      <c r="B103">
        <f>+'Aggregate Screens'!A98</f>
        <v>209</v>
      </c>
      <c r="C103" t="str">
        <f>+'Aggregate Screens'!B98</f>
        <v>SAINT ANTHONY HOSPITAL</v>
      </c>
      <c r="D103" s="10">
        <f>ROUND(+'Aggregate Screens'!G98,0)</f>
        <v>0</v>
      </c>
      <c r="E103" s="13">
        <f>ROUND(+'Aggregate Screens'!AO98,0)</f>
        <v>0</v>
      </c>
      <c r="F103" s="11">
        <f t="shared" si="3"/>
      </c>
      <c r="G103" s="10">
        <f>ROUND(+'Aggregate Screens'!G203,0)</f>
        <v>65873250</v>
      </c>
      <c r="H103" s="13">
        <f>ROUND(+'Aggregate Screens'!AO203,0)</f>
        <v>6099</v>
      </c>
      <c r="I103" s="11">
        <f t="shared" si="4"/>
        <v>10800.66</v>
      </c>
      <c r="K103" s="12">
        <f t="shared" si="5"/>
      </c>
    </row>
    <row r="104" spans="1:11" ht="12">
      <c r="A104" s="10"/>
      <c r="B104">
        <f>+'Aggregate Screens'!A99</f>
        <v>904</v>
      </c>
      <c r="C104" t="str">
        <f>+'Aggregate Screens'!B99</f>
        <v>BHC FAIRFAX HOSPITAL</v>
      </c>
      <c r="D104" s="10">
        <f>ROUND(+'Aggregate Screens'!G99,0)</f>
        <v>74697971</v>
      </c>
      <c r="E104" s="13">
        <f>ROUND(+'Aggregate Screens'!AO99,0)</f>
        <v>26857</v>
      </c>
      <c r="F104" s="11">
        <f t="shared" si="3"/>
        <v>2781.32</v>
      </c>
      <c r="G104" s="10">
        <f>ROUND(+'Aggregate Screens'!G204,0)</f>
        <v>71632246</v>
      </c>
      <c r="H104" s="13">
        <f>ROUND(+'Aggregate Screens'!AO204,0)</f>
        <v>25907</v>
      </c>
      <c r="I104" s="11">
        <f t="shared" si="4"/>
        <v>2764.98</v>
      </c>
      <c r="K104" s="12">
        <f t="shared" si="5"/>
        <v>-0.005874908316914285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Screens'!G100,0)</f>
        <v>28748968</v>
      </c>
      <c r="E105" s="13">
        <f>ROUND(+'Aggregate Screens'!AO100,0)</f>
        <v>12088</v>
      </c>
      <c r="F105" s="11">
        <f t="shared" si="3"/>
        <v>2378.31</v>
      </c>
      <c r="G105" s="10">
        <f>ROUND(+'Aggregate Screens'!G205,0)</f>
        <v>28353473</v>
      </c>
      <c r="H105" s="13">
        <f>ROUND(+'Aggregate Screens'!AO205,0)</f>
        <v>11859</v>
      </c>
      <c r="I105" s="11">
        <f t="shared" si="4"/>
        <v>2390.88</v>
      </c>
      <c r="K105" s="12">
        <f t="shared" si="5"/>
        <v>0.005285265587749333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Screens'!G101,0)</f>
        <v>11161284</v>
      </c>
      <c r="E106" s="13">
        <f>ROUND(+'Aggregate Screens'!AO101,0)</f>
        <v>11849</v>
      </c>
      <c r="F106" s="11">
        <f t="shared" si="3"/>
        <v>941.96</v>
      </c>
      <c r="G106" s="10">
        <f>ROUND(+'Aggregate Screens'!G206,0)</f>
        <v>11341186</v>
      </c>
      <c r="H106" s="13">
        <f>ROUND(+'Aggregate Screens'!AO206,0)</f>
        <v>11396</v>
      </c>
      <c r="I106" s="11">
        <f t="shared" si="4"/>
        <v>995.19</v>
      </c>
      <c r="K106" s="12">
        <f t="shared" si="5"/>
        <v>0.056509830566053854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I319"/>
  <sheetViews>
    <sheetView zoomScale="75" zoomScaleNormal="75" zoomScalePageLayoutView="0" workbookViewId="0" topLeftCell="A1">
      <selection activeCell="BA203" sqref="BA203"/>
    </sheetView>
  </sheetViews>
  <sheetFormatPr defaultColWidth="9.00390625" defaultRowHeight="12.75"/>
  <cols>
    <col min="1" max="1" width="9.50390625" style="37" bestFit="1" customWidth="1"/>
    <col min="2" max="2" width="40.50390625" style="37" bestFit="1" customWidth="1"/>
    <col min="3" max="3" width="5.625" style="37" bestFit="1" customWidth="1"/>
    <col min="4" max="4" width="10.00390625" style="37" bestFit="1" customWidth="1"/>
    <col min="5" max="5" width="13.50390625" style="36" customWidth="1"/>
    <col min="6" max="6" width="12.625" style="36" customWidth="1"/>
    <col min="7" max="7" width="13.25390625" style="36" customWidth="1"/>
    <col min="8" max="8" width="12.625" style="36" customWidth="1"/>
    <col min="9" max="9" width="10.875" style="36" bestFit="1" customWidth="1"/>
    <col min="10" max="10" width="11.75390625" style="36" bestFit="1" customWidth="1"/>
    <col min="11" max="11" width="13.50390625" style="36" customWidth="1"/>
    <col min="12" max="12" width="13.00390625" style="36" customWidth="1"/>
    <col min="13" max="13" width="12.25390625" style="36" customWidth="1"/>
    <col min="14" max="14" width="10.625" style="36" customWidth="1"/>
    <col min="15" max="16" width="12.625" style="36" customWidth="1"/>
    <col min="17" max="17" width="12.50390625" style="36" customWidth="1"/>
    <col min="18" max="18" width="11.75390625" style="36" customWidth="1"/>
    <col min="19" max="19" width="12.00390625" style="36" customWidth="1"/>
    <col min="20" max="20" width="11.625" style="36" customWidth="1"/>
    <col min="21" max="21" width="11.75390625" style="36" customWidth="1"/>
    <col min="22" max="22" width="12.625" style="36" customWidth="1"/>
    <col min="23" max="23" width="11.25390625" style="36" customWidth="1"/>
    <col min="24" max="24" width="11.75390625" style="36" customWidth="1"/>
    <col min="25" max="25" width="11.00390625" style="36" customWidth="1"/>
    <col min="26" max="26" width="11.625" style="36" customWidth="1"/>
    <col min="27" max="27" width="11.125" style="36" customWidth="1"/>
    <col min="28" max="28" width="12.375" style="36" customWidth="1"/>
    <col min="29" max="30" width="12.875" style="36" customWidth="1"/>
    <col min="31" max="31" width="12.25390625" style="36" bestFit="1" customWidth="1"/>
    <col min="32" max="32" width="13.50390625" style="36" customWidth="1"/>
    <col min="33" max="33" width="11.125" style="36" bestFit="1" customWidth="1"/>
    <col min="34" max="34" width="11.625" style="36" customWidth="1"/>
    <col min="35" max="35" width="13.50390625" style="36" customWidth="1"/>
    <col min="36" max="36" width="2.625" style="39" customWidth="1"/>
    <col min="37" max="37" width="9.50390625" style="36" bestFit="1" customWidth="1"/>
    <col min="38" max="38" width="17.25390625" style="36" customWidth="1"/>
    <col min="39" max="39" width="8.50390625" style="36" customWidth="1"/>
    <col min="40" max="40" width="8.00390625" style="36" bestFit="1" customWidth="1"/>
    <col min="41" max="41" width="9.00390625" style="36" bestFit="1" customWidth="1"/>
    <col min="42" max="42" width="9.75390625" style="36" bestFit="1" customWidth="1"/>
    <col min="43" max="43" width="9.25390625" style="37" customWidth="1"/>
    <col min="44" max="44" width="8.125" style="36" bestFit="1" customWidth="1"/>
    <col min="45" max="45" width="9.75390625" style="36" bestFit="1" customWidth="1"/>
    <col min="46" max="46" width="8.25390625" style="36" bestFit="1" customWidth="1"/>
    <col min="47" max="47" width="8.125" style="36" bestFit="1" customWidth="1"/>
    <col min="48" max="49" width="5.625" style="36" bestFit="1" customWidth="1"/>
    <col min="50" max="50" width="2.625" style="39" customWidth="1"/>
    <col min="51" max="51" width="6.125" style="36" bestFit="1" customWidth="1"/>
    <col min="52" max="52" width="14.125" style="36" bestFit="1" customWidth="1"/>
    <col min="53" max="53" width="8.125" style="36" bestFit="1" customWidth="1"/>
    <col min="54" max="54" width="5.625" style="36" customWidth="1"/>
    <col min="55" max="55" width="8.00390625" style="36" bestFit="1" customWidth="1"/>
    <col min="56" max="57" width="9.00390625" style="37" customWidth="1"/>
    <col min="58" max="58" width="10.375" style="37" bestFit="1" customWidth="1"/>
    <col min="59" max="59" width="11.875" style="37" bestFit="1" customWidth="1"/>
    <col min="60" max="60" width="10.375" style="37" bestFit="1" customWidth="1"/>
    <col min="61" max="61" width="9.50390625" style="37" bestFit="1" customWidth="1"/>
    <col min="62" max="62" width="9.125" style="37" bestFit="1" customWidth="1"/>
    <col min="63" max="64" width="10.375" style="37" bestFit="1" customWidth="1"/>
    <col min="65" max="65" width="9.50390625" style="37" bestFit="1" customWidth="1"/>
    <col min="66" max="66" width="9.125" style="37" bestFit="1" customWidth="1"/>
    <col min="67" max="68" width="10.375" style="37" bestFit="1" customWidth="1"/>
    <col min="69" max="71" width="9.50390625" style="37" bestFit="1" customWidth="1"/>
    <col min="72" max="72" width="9.125" style="37" bestFit="1" customWidth="1"/>
    <col min="73" max="75" width="9.50390625" style="37" bestFit="1" customWidth="1"/>
    <col min="76" max="77" width="9.125" style="37" bestFit="1" customWidth="1"/>
    <col min="78" max="80" width="9.50390625" style="37" bestFit="1" customWidth="1"/>
    <col min="81" max="81" width="10.375" style="37" bestFit="1" customWidth="1"/>
    <col min="82" max="82" width="10.00390625" style="37" bestFit="1" customWidth="1"/>
    <col min="83" max="83" width="9.50390625" style="37" bestFit="1" customWidth="1"/>
    <col min="84" max="84" width="10.00390625" style="37" bestFit="1" customWidth="1"/>
    <col min="85" max="86" width="9.125" style="37" bestFit="1" customWidth="1"/>
    <col min="87" max="87" width="10.00390625" style="37" bestFit="1" customWidth="1"/>
    <col min="88" max="16384" width="9.00390625" style="37" customWidth="1"/>
  </cols>
  <sheetData>
    <row r="1" spans="1:55" ht="13.5">
      <c r="A1" s="33"/>
      <c r="B1" s="33"/>
      <c r="C1" s="33"/>
      <c r="D1" s="33" t="s">
        <v>72</v>
      </c>
      <c r="E1" s="34" t="s">
        <v>73</v>
      </c>
      <c r="F1" s="34" t="s">
        <v>74</v>
      </c>
      <c r="G1" s="34" t="s">
        <v>75</v>
      </c>
      <c r="H1" s="34"/>
      <c r="I1" s="34"/>
      <c r="J1" s="34" t="s">
        <v>76</v>
      </c>
      <c r="K1" s="34" t="s">
        <v>75</v>
      </c>
      <c r="L1" s="34" t="s">
        <v>160</v>
      </c>
      <c r="M1" s="34" t="s">
        <v>76</v>
      </c>
      <c r="N1" s="34"/>
      <c r="O1" s="34" t="s">
        <v>75</v>
      </c>
      <c r="P1" s="34"/>
      <c r="Q1" s="34"/>
      <c r="R1" s="34"/>
      <c r="S1" s="34"/>
      <c r="T1" s="34" t="s">
        <v>77</v>
      </c>
      <c r="U1" s="34" t="s">
        <v>77</v>
      </c>
      <c r="V1" s="34" t="s">
        <v>78</v>
      </c>
      <c r="W1" s="34"/>
      <c r="X1" s="34"/>
      <c r="Y1" s="34"/>
      <c r="Z1" s="34"/>
      <c r="AA1" s="34" t="s">
        <v>79</v>
      </c>
      <c r="AB1" s="34" t="s">
        <v>80</v>
      </c>
      <c r="AC1" s="34" t="s">
        <v>75</v>
      </c>
      <c r="AD1" s="34" t="s">
        <v>81</v>
      </c>
      <c r="AE1" s="34" t="s">
        <v>82</v>
      </c>
      <c r="AF1" s="34" t="s">
        <v>83</v>
      </c>
      <c r="AG1" s="34"/>
      <c r="AH1" s="34" t="s">
        <v>84</v>
      </c>
      <c r="AI1" s="34"/>
      <c r="AJ1" s="35"/>
      <c r="AK1" s="34"/>
      <c r="AL1" s="34"/>
      <c r="AM1" s="34"/>
      <c r="AN1" s="34" t="s">
        <v>176</v>
      </c>
      <c r="AO1" s="36" t="s">
        <v>176</v>
      </c>
      <c r="AQ1" s="33">
        <v>2004</v>
      </c>
      <c r="AR1" s="34" t="s">
        <v>75</v>
      </c>
      <c r="AS1" s="34"/>
      <c r="AT1" s="34" t="s">
        <v>75</v>
      </c>
      <c r="AU1" s="34" t="s">
        <v>75</v>
      </c>
      <c r="AV1" s="34" t="s">
        <v>190</v>
      </c>
      <c r="AW1" s="38" t="s">
        <v>191</v>
      </c>
      <c r="BC1" s="34"/>
    </row>
    <row r="2" spans="1:55" ht="13.5">
      <c r="A2" s="33"/>
      <c r="B2" s="33"/>
      <c r="C2" s="33"/>
      <c r="D2" s="33" t="s">
        <v>85</v>
      </c>
      <c r="E2" s="34" t="s">
        <v>86</v>
      </c>
      <c r="F2" s="34" t="s">
        <v>86</v>
      </c>
      <c r="G2" s="34" t="s">
        <v>86</v>
      </c>
      <c r="H2" s="34" t="s">
        <v>87</v>
      </c>
      <c r="I2" s="34"/>
      <c r="J2" s="34" t="s">
        <v>88</v>
      </c>
      <c r="K2" s="34" t="s">
        <v>89</v>
      </c>
      <c r="L2" s="34" t="s">
        <v>161</v>
      </c>
      <c r="M2" s="34" t="s">
        <v>90</v>
      </c>
      <c r="N2" s="34" t="s">
        <v>91</v>
      </c>
      <c r="O2" s="34" t="s">
        <v>92</v>
      </c>
      <c r="P2" s="34"/>
      <c r="Q2" s="34"/>
      <c r="R2" s="34" t="s">
        <v>93</v>
      </c>
      <c r="S2" s="34"/>
      <c r="T2" s="34" t="s">
        <v>94</v>
      </c>
      <c r="U2" s="34" t="s">
        <v>94</v>
      </c>
      <c r="V2" s="34" t="s">
        <v>95</v>
      </c>
      <c r="W2" s="34" t="s">
        <v>95</v>
      </c>
      <c r="X2" s="34"/>
      <c r="Y2" s="34" t="s">
        <v>96</v>
      </c>
      <c r="Z2" s="34"/>
      <c r="AA2" s="34" t="s">
        <v>97</v>
      </c>
      <c r="AB2" s="34" t="s">
        <v>98</v>
      </c>
      <c r="AC2" s="34" t="s">
        <v>92</v>
      </c>
      <c r="AD2" s="34" t="s">
        <v>92</v>
      </c>
      <c r="AE2" s="34" t="s">
        <v>81</v>
      </c>
      <c r="AF2" s="34" t="s">
        <v>99</v>
      </c>
      <c r="AG2" s="34" t="s">
        <v>100</v>
      </c>
      <c r="AH2" s="34" t="s">
        <v>101</v>
      </c>
      <c r="AI2" s="34" t="s">
        <v>81</v>
      </c>
      <c r="AJ2" s="35"/>
      <c r="AK2" s="34"/>
      <c r="AL2" s="34"/>
      <c r="AM2" s="34"/>
      <c r="AN2" s="34" t="s">
        <v>177</v>
      </c>
      <c r="AO2" s="34" t="s">
        <v>162</v>
      </c>
      <c r="AP2" s="34" t="s">
        <v>176</v>
      </c>
      <c r="AQ2" s="33" t="s">
        <v>179</v>
      </c>
      <c r="AR2" s="34" t="s">
        <v>162</v>
      </c>
      <c r="AS2" s="34" t="s">
        <v>163</v>
      </c>
      <c r="AT2" s="34" t="s">
        <v>164</v>
      </c>
      <c r="AU2" s="38" t="s">
        <v>165</v>
      </c>
      <c r="AV2" s="34" t="s">
        <v>164</v>
      </c>
      <c r="AW2" s="34" t="s">
        <v>164</v>
      </c>
      <c r="BC2" s="34" t="s">
        <v>174</v>
      </c>
    </row>
    <row r="3" spans="1:55" ht="13.5">
      <c r="A3" s="33" t="s">
        <v>102</v>
      </c>
      <c r="B3" s="33" t="s">
        <v>103</v>
      </c>
      <c r="C3" s="33" t="s">
        <v>104</v>
      </c>
      <c r="D3" s="33" t="s">
        <v>105</v>
      </c>
      <c r="E3" s="34" t="s">
        <v>106</v>
      </c>
      <c r="F3" s="34" t="s">
        <v>106</v>
      </c>
      <c r="G3" s="34" t="s">
        <v>106</v>
      </c>
      <c r="H3" s="34" t="s">
        <v>107</v>
      </c>
      <c r="I3" s="34" t="s">
        <v>108</v>
      </c>
      <c r="J3" s="34" t="s">
        <v>107</v>
      </c>
      <c r="K3" s="34" t="s">
        <v>106</v>
      </c>
      <c r="L3" s="34" t="s">
        <v>106</v>
      </c>
      <c r="M3" s="34" t="s">
        <v>106</v>
      </c>
      <c r="N3" s="34" t="s">
        <v>106</v>
      </c>
      <c r="O3" s="34" t="s">
        <v>106</v>
      </c>
      <c r="P3" s="34" t="s">
        <v>109</v>
      </c>
      <c r="Q3" s="34" t="s">
        <v>110</v>
      </c>
      <c r="R3" s="34" t="s">
        <v>111</v>
      </c>
      <c r="S3" s="34" t="s">
        <v>112</v>
      </c>
      <c r="T3" s="34" t="s">
        <v>113</v>
      </c>
      <c r="U3" s="34" t="s">
        <v>76</v>
      </c>
      <c r="V3" s="34" t="s">
        <v>114</v>
      </c>
      <c r="W3" s="34" t="s">
        <v>114</v>
      </c>
      <c r="X3" s="34" t="s">
        <v>115</v>
      </c>
      <c r="Y3" s="34" t="s">
        <v>116</v>
      </c>
      <c r="Z3" s="34" t="s">
        <v>117</v>
      </c>
      <c r="AA3" s="34" t="s">
        <v>118</v>
      </c>
      <c r="AB3" s="34" t="s">
        <v>119</v>
      </c>
      <c r="AC3" s="34" t="s">
        <v>119</v>
      </c>
      <c r="AD3" s="34" t="s">
        <v>106</v>
      </c>
      <c r="AE3" s="34" t="s">
        <v>106</v>
      </c>
      <c r="AF3" s="34" t="s">
        <v>120</v>
      </c>
      <c r="AG3" s="34" t="s">
        <v>120</v>
      </c>
      <c r="AH3" s="34" t="s">
        <v>116</v>
      </c>
      <c r="AI3" s="34" t="s">
        <v>106</v>
      </c>
      <c r="AJ3" s="35"/>
      <c r="AK3" s="34"/>
      <c r="AL3" s="34"/>
      <c r="AM3" s="33" t="s">
        <v>104</v>
      </c>
      <c r="AN3" s="34" t="s">
        <v>178</v>
      </c>
      <c r="AO3" s="34" t="s">
        <v>166</v>
      </c>
      <c r="AP3" s="34" t="s">
        <v>167</v>
      </c>
      <c r="AQ3" s="33" t="s">
        <v>180</v>
      </c>
      <c r="AR3" s="34" t="s">
        <v>166</v>
      </c>
      <c r="AS3" s="34" t="s">
        <v>167</v>
      </c>
      <c r="AT3" s="34" t="s">
        <v>168</v>
      </c>
      <c r="AU3" s="34" t="s">
        <v>169</v>
      </c>
      <c r="AV3" s="34" t="s">
        <v>192</v>
      </c>
      <c r="AW3" s="34" t="s">
        <v>192</v>
      </c>
      <c r="BC3" s="34" t="s">
        <v>166</v>
      </c>
    </row>
    <row r="4" spans="1:58" ht="13.5">
      <c r="A4" s="40" t="s">
        <v>121</v>
      </c>
      <c r="B4" s="40" t="s">
        <v>122</v>
      </c>
      <c r="C4" s="40" t="s">
        <v>123</v>
      </c>
      <c r="D4" s="40" t="s">
        <v>124</v>
      </c>
      <c r="E4" s="41" t="s">
        <v>125</v>
      </c>
      <c r="F4" s="41" t="s">
        <v>126</v>
      </c>
      <c r="G4" s="41" t="s">
        <v>127</v>
      </c>
      <c r="H4" s="41" t="s">
        <v>128</v>
      </c>
      <c r="I4" s="41" t="s">
        <v>129</v>
      </c>
      <c r="J4" s="41" t="s">
        <v>130</v>
      </c>
      <c r="K4" s="41" t="s">
        <v>131</v>
      </c>
      <c r="L4" s="41" t="s">
        <v>132</v>
      </c>
      <c r="M4" s="41" t="s">
        <v>133</v>
      </c>
      <c r="N4" s="41" t="s">
        <v>134</v>
      </c>
      <c r="O4" s="41" t="s">
        <v>135</v>
      </c>
      <c r="P4" s="41" t="s">
        <v>136</v>
      </c>
      <c r="Q4" s="41" t="s">
        <v>137</v>
      </c>
      <c r="R4" s="41" t="s">
        <v>138</v>
      </c>
      <c r="S4" s="41" t="s">
        <v>139</v>
      </c>
      <c r="T4" s="41" t="s">
        <v>140</v>
      </c>
      <c r="U4" s="41" t="s">
        <v>141</v>
      </c>
      <c r="V4" s="41" t="s">
        <v>142</v>
      </c>
      <c r="W4" s="41" t="s">
        <v>143</v>
      </c>
      <c r="X4" s="41" t="s">
        <v>144</v>
      </c>
      <c r="Y4" s="41" t="s">
        <v>145</v>
      </c>
      <c r="Z4" s="41" t="s">
        <v>146</v>
      </c>
      <c r="AA4" s="41" t="s">
        <v>147</v>
      </c>
      <c r="AB4" s="41" t="s">
        <v>148</v>
      </c>
      <c r="AC4" s="41" t="s">
        <v>149</v>
      </c>
      <c r="AD4" s="41" t="s">
        <v>150</v>
      </c>
      <c r="AE4" s="41" t="s">
        <v>151</v>
      </c>
      <c r="AF4" s="41" t="s">
        <v>152</v>
      </c>
      <c r="AG4" s="41" t="s">
        <v>153</v>
      </c>
      <c r="AH4" s="41" t="s">
        <v>154</v>
      </c>
      <c r="AI4" s="41" t="s">
        <v>155</v>
      </c>
      <c r="AJ4" s="42"/>
      <c r="AK4" s="40" t="s">
        <v>121</v>
      </c>
      <c r="AL4" s="40" t="s">
        <v>122</v>
      </c>
      <c r="AM4" s="40" t="s">
        <v>123</v>
      </c>
      <c r="AN4" s="43" t="s">
        <v>158</v>
      </c>
      <c r="AO4" s="43" t="s">
        <v>156</v>
      </c>
      <c r="AP4" s="43" t="s">
        <v>157</v>
      </c>
      <c r="AQ4" s="40" t="s">
        <v>159</v>
      </c>
      <c r="AR4" s="41" t="s">
        <v>170</v>
      </c>
      <c r="AS4" s="41" t="s">
        <v>171</v>
      </c>
      <c r="AT4" s="41" t="s">
        <v>172</v>
      </c>
      <c r="AU4" s="41" t="s">
        <v>173</v>
      </c>
      <c r="AV4" s="41" t="s">
        <v>193</v>
      </c>
      <c r="AW4" s="41" t="s">
        <v>194</v>
      </c>
      <c r="AX4" s="42"/>
      <c r="AY4" s="40" t="s">
        <v>51</v>
      </c>
      <c r="AZ4" s="40" t="s">
        <v>122</v>
      </c>
      <c r="BA4" s="40" t="s">
        <v>252</v>
      </c>
      <c r="BB4" s="40" t="s">
        <v>123</v>
      </c>
      <c r="BC4" s="41" t="s">
        <v>175</v>
      </c>
      <c r="BF4" s="71"/>
    </row>
    <row r="5" spans="1:59" ht="13.5">
      <c r="A5" s="44">
        <v>1</v>
      </c>
      <c r="B5" s="45" t="s">
        <v>276</v>
      </c>
      <c r="C5" s="44">
        <v>2008</v>
      </c>
      <c r="D5" s="59">
        <v>4499.47</v>
      </c>
      <c r="E5" s="60">
        <v>1283136099</v>
      </c>
      <c r="F5" s="60">
        <v>990537456</v>
      </c>
      <c r="G5" s="60">
        <v>2273673555</v>
      </c>
      <c r="H5" s="60">
        <v>1375661323</v>
      </c>
      <c r="I5" s="60">
        <v>35341645</v>
      </c>
      <c r="J5" s="60">
        <v>27716519</v>
      </c>
      <c r="K5" s="60">
        <v>1438719487</v>
      </c>
      <c r="L5" s="60">
        <v>834954068</v>
      </c>
      <c r="M5" s="60">
        <v>42342089</v>
      </c>
      <c r="N5" s="60">
        <v>0</v>
      </c>
      <c r="O5" s="60">
        <v>877296157</v>
      </c>
      <c r="P5" s="60">
        <v>340668385</v>
      </c>
      <c r="Q5" s="60">
        <v>101230578</v>
      </c>
      <c r="R5" s="60">
        <v>36514882</v>
      </c>
      <c r="S5" s="60">
        <v>129243004</v>
      </c>
      <c r="T5" s="60">
        <v>12200267</v>
      </c>
      <c r="U5" s="60">
        <v>55284897</v>
      </c>
      <c r="V5" s="60">
        <v>55759996</v>
      </c>
      <c r="W5" s="60">
        <v>15578491</v>
      </c>
      <c r="X5" s="60">
        <v>8433934</v>
      </c>
      <c r="Y5" s="60">
        <v>11961294</v>
      </c>
      <c r="Z5" s="60">
        <v>9330014</v>
      </c>
      <c r="AA5" s="60">
        <v>28668266</v>
      </c>
      <c r="AB5" s="60">
        <v>13888534</v>
      </c>
      <c r="AC5" s="60">
        <v>818762542</v>
      </c>
      <c r="AD5" s="60">
        <v>58533615</v>
      </c>
      <c r="AE5" s="60">
        <v>-50629272</v>
      </c>
      <c r="AF5" s="60">
        <v>7904343</v>
      </c>
      <c r="AG5" s="60">
        <v>0</v>
      </c>
      <c r="AH5" s="60">
        <v>0</v>
      </c>
      <c r="AI5" s="60">
        <v>7904343</v>
      </c>
      <c r="AJ5" s="47"/>
      <c r="AK5" s="44">
        <v>1</v>
      </c>
      <c r="AL5" s="45" t="s">
        <v>276</v>
      </c>
      <c r="AM5" s="44">
        <v>2008</v>
      </c>
      <c r="AN5" s="13">
        <v>64206</v>
      </c>
      <c r="AO5" s="13">
        <v>246743</v>
      </c>
      <c r="AP5" s="13">
        <v>60240</v>
      </c>
      <c r="AQ5" s="56">
        <v>0.86404</v>
      </c>
      <c r="AR5" s="13">
        <v>137552</v>
      </c>
      <c r="AS5" s="13">
        <v>33582</v>
      </c>
      <c r="AT5" s="13">
        <v>860</v>
      </c>
      <c r="AU5" s="13">
        <v>634</v>
      </c>
      <c r="AV5" s="13">
        <v>0</v>
      </c>
      <c r="AW5" s="13">
        <v>29</v>
      </c>
      <c r="AY5" s="44">
        <v>1</v>
      </c>
      <c r="AZ5" s="45" t="s">
        <v>276</v>
      </c>
      <c r="BA5" s="44">
        <v>6010</v>
      </c>
      <c r="BB5" s="44">
        <v>2008</v>
      </c>
      <c r="BC5">
        <v>51309</v>
      </c>
      <c r="BD5" s="69"/>
      <c r="BE5" s="70"/>
      <c r="BF5" s="71"/>
      <c r="BG5" s="60"/>
    </row>
    <row r="6" spans="1:59" ht="13.5">
      <c r="A6" s="44">
        <v>3</v>
      </c>
      <c r="B6" s="45" t="s">
        <v>277</v>
      </c>
      <c r="C6" s="44">
        <v>2008</v>
      </c>
      <c r="D6" s="59">
        <v>1195</v>
      </c>
      <c r="E6" s="60">
        <v>567587223</v>
      </c>
      <c r="F6" s="60">
        <v>315645446</v>
      </c>
      <c r="G6" s="60">
        <v>883232669</v>
      </c>
      <c r="H6" s="60">
        <v>574427593</v>
      </c>
      <c r="I6" s="60">
        <v>18002432</v>
      </c>
      <c r="J6" s="60">
        <v>13143795</v>
      </c>
      <c r="K6" s="60">
        <v>605573820</v>
      </c>
      <c r="L6" s="60">
        <v>277658849</v>
      </c>
      <c r="M6" s="60">
        <v>10473419</v>
      </c>
      <c r="N6" s="60">
        <v>0</v>
      </c>
      <c r="O6" s="60">
        <v>288132268</v>
      </c>
      <c r="P6" s="60">
        <v>108583926</v>
      </c>
      <c r="Q6" s="60">
        <v>31295787</v>
      </c>
      <c r="R6" s="60">
        <v>12983183</v>
      </c>
      <c r="S6" s="60">
        <v>59917024</v>
      </c>
      <c r="T6" s="60">
        <v>3114108</v>
      </c>
      <c r="U6" s="60">
        <v>18899306</v>
      </c>
      <c r="V6" s="60">
        <v>24072427</v>
      </c>
      <c r="W6" s="60">
        <v>8805139</v>
      </c>
      <c r="X6" s="60">
        <v>2688389</v>
      </c>
      <c r="Y6" s="60">
        <v>4433002</v>
      </c>
      <c r="Z6" s="60">
        <v>4087486</v>
      </c>
      <c r="AA6" s="60">
        <v>10595695</v>
      </c>
      <c r="AB6" s="60">
        <v>2007548</v>
      </c>
      <c r="AC6" s="60">
        <v>291483020</v>
      </c>
      <c r="AD6" s="60">
        <v>-3350752</v>
      </c>
      <c r="AE6" s="60">
        <v>-16159506</v>
      </c>
      <c r="AF6" s="60">
        <v>-19510258</v>
      </c>
      <c r="AG6" s="60">
        <v>0</v>
      </c>
      <c r="AH6" s="60">
        <v>0</v>
      </c>
      <c r="AI6" s="60">
        <v>-19510258</v>
      </c>
      <c r="AJ6" s="47"/>
      <c r="AK6" s="44">
        <v>3</v>
      </c>
      <c r="AL6" s="45" t="s">
        <v>277</v>
      </c>
      <c r="AM6" s="44">
        <v>2008</v>
      </c>
      <c r="AN6" s="13">
        <v>25431</v>
      </c>
      <c r="AO6" s="13">
        <v>67848</v>
      </c>
      <c r="AP6" s="13">
        <v>14394</v>
      </c>
      <c r="AQ6" s="56">
        <v>1.76676</v>
      </c>
      <c r="AR6" s="13">
        <v>43601</v>
      </c>
      <c r="AS6" s="13">
        <v>9250</v>
      </c>
      <c r="AT6" s="13">
        <v>385</v>
      </c>
      <c r="AU6" s="13">
        <v>198</v>
      </c>
      <c r="AV6" s="13">
        <v>0</v>
      </c>
      <c r="AW6" s="13">
        <v>0</v>
      </c>
      <c r="AY6" s="44">
        <v>3</v>
      </c>
      <c r="AZ6" s="45" t="s">
        <v>277</v>
      </c>
      <c r="BA6" s="44">
        <v>6010</v>
      </c>
      <c r="BB6" s="44">
        <v>2008</v>
      </c>
      <c r="BC6">
        <v>7418</v>
      </c>
      <c r="BD6" s="72"/>
      <c r="BE6" s="73"/>
      <c r="BF6" s="71"/>
      <c r="BG6" s="60"/>
    </row>
    <row r="7" spans="1:59" ht="13.5">
      <c r="A7" s="44">
        <v>8</v>
      </c>
      <c r="B7" s="45" t="s">
        <v>218</v>
      </c>
      <c r="C7" s="44">
        <v>2008</v>
      </c>
      <c r="D7" s="59">
        <v>161.45</v>
      </c>
      <c r="E7" s="60">
        <v>2935839</v>
      </c>
      <c r="F7" s="60">
        <v>18246137</v>
      </c>
      <c r="G7" s="60">
        <v>21181976</v>
      </c>
      <c r="H7" s="60">
        <v>5519433</v>
      </c>
      <c r="I7" s="60">
        <v>424334</v>
      </c>
      <c r="J7" s="60">
        <v>1047139</v>
      </c>
      <c r="K7" s="60">
        <v>6990906</v>
      </c>
      <c r="L7" s="60">
        <v>14191070</v>
      </c>
      <c r="M7" s="60">
        <v>0</v>
      </c>
      <c r="N7" s="60">
        <v>0</v>
      </c>
      <c r="O7" s="60">
        <v>14191070</v>
      </c>
      <c r="P7" s="60">
        <v>7683633</v>
      </c>
      <c r="Q7" s="60">
        <v>1822627</v>
      </c>
      <c r="R7" s="60">
        <v>1351875</v>
      </c>
      <c r="S7" s="60">
        <v>1261172</v>
      </c>
      <c r="T7" s="60">
        <v>336986</v>
      </c>
      <c r="U7" s="60">
        <v>1901642</v>
      </c>
      <c r="V7" s="60">
        <v>1373175</v>
      </c>
      <c r="W7" s="60">
        <v>263869</v>
      </c>
      <c r="X7" s="60">
        <v>320373</v>
      </c>
      <c r="Y7" s="60">
        <v>51440</v>
      </c>
      <c r="Z7" s="60">
        <v>0</v>
      </c>
      <c r="AA7" s="60">
        <v>0</v>
      </c>
      <c r="AB7" s="60">
        <v>437742</v>
      </c>
      <c r="AC7" s="60">
        <v>16804534</v>
      </c>
      <c r="AD7" s="60">
        <v>-2613464</v>
      </c>
      <c r="AE7" s="60">
        <v>662668</v>
      </c>
      <c r="AF7" s="60">
        <v>-1950796</v>
      </c>
      <c r="AG7" s="60">
        <v>0</v>
      </c>
      <c r="AH7" s="60">
        <v>0</v>
      </c>
      <c r="AI7" s="60">
        <v>-1950796</v>
      </c>
      <c r="AJ7" s="47"/>
      <c r="AK7" s="44">
        <v>8</v>
      </c>
      <c r="AL7" s="45" t="s">
        <v>218</v>
      </c>
      <c r="AM7" s="44">
        <v>2008</v>
      </c>
      <c r="AN7" s="13">
        <v>1629</v>
      </c>
      <c r="AO7" s="13">
        <v>7217</v>
      </c>
      <c r="AP7" s="13">
        <v>2335</v>
      </c>
      <c r="AQ7" s="56">
        <v>0.69521</v>
      </c>
      <c r="AR7" s="13">
        <v>958</v>
      </c>
      <c r="AS7" s="13">
        <v>310</v>
      </c>
      <c r="AT7" s="13">
        <v>25</v>
      </c>
      <c r="AU7" s="13">
        <v>15</v>
      </c>
      <c r="AV7" s="13">
        <v>0</v>
      </c>
      <c r="AW7" s="13">
        <v>0</v>
      </c>
      <c r="AY7" s="44">
        <v>8</v>
      </c>
      <c r="AZ7" s="45" t="s">
        <v>218</v>
      </c>
      <c r="BA7" s="44">
        <v>6010</v>
      </c>
      <c r="BB7" s="44">
        <v>2008</v>
      </c>
      <c r="BC7" s="44">
        <v>0</v>
      </c>
      <c r="BD7" s="72"/>
      <c r="BE7" s="70"/>
      <c r="BF7" s="71"/>
      <c r="BG7" s="60"/>
    </row>
    <row r="8" spans="1:59" ht="13.5">
      <c r="A8" s="44">
        <v>10</v>
      </c>
      <c r="B8" s="45" t="s">
        <v>246</v>
      </c>
      <c r="C8" s="44">
        <v>2008</v>
      </c>
      <c r="D8" s="59">
        <v>4130.2</v>
      </c>
      <c r="E8" s="60">
        <v>428304464</v>
      </c>
      <c r="F8" s="60">
        <v>835787348</v>
      </c>
      <c r="G8" s="60">
        <v>1264091812</v>
      </c>
      <c r="H8" s="60">
        <v>495433732</v>
      </c>
      <c r="I8" s="60">
        <v>9970153</v>
      </c>
      <c r="J8" s="60">
        <v>43212501</v>
      </c>
      <c r="K8" s="60">
        <v>548616386</v>
      </c>
      <c r="L8" s="60">
        <v>715475426</v>
      </c>
      <c r="M8" s="60">
        <v>31436693</v>
      </c>
      <c r="N8" s="60">
        <v>0</v>
      </c>
      <c r="O8" s="60">
        <v>746912119</v>
      </c>
      <c r="P8" s="60">
        <v>361479113</v>
      </c>
      <c r="Q8" s="60">
        <v>74657022</v>
      </c>
      <c r="R8" s="60">
        <v>6967611</v>
      </c>
      <c r="S8" s="60">
        <v>129018534</v>
      </c>
      <c r="T8" s="60">
        <v>7172236</v>
      </c>
      <c r="U8" s="60">
        <v>34684685</v>
      </c>
      <c r="V8" s="60">
        <v>25644072</v>
      </c>
      <c r="W8" s="60">
        <v>11890286</v>
      </c>
      <c r="X8" s="60">
        <v>9326603</v>
      </c>
      <c r="Y8" s="60">
        <v>10849016</v>
      </c>
      <c r="Z8" s="60">
        <v>3397044</v>
      </c>
      <c r="AA8" s="60">
        <v>8718376</v>
      </c>
      <c r="AB8" s="60">
        <v>34808034</v>
      </c>
      <c r="AC8" s="60">
        <v>718612632</v>
      </c>
      <c r="AD8" s="60">
        <v>28299487</v>
      </c>
      <c r="AE8" s="60">
        <v>-11005045</v>
      </c>
      <c r="AF8" s="60">
        <v>17294442</v>
      </c>
      <c r="AG8" s="60">
        <v>0</v>
      </c>
      <c r="AH8" s="60">
        <v>0</v>
      </c>
      <c r="AI8" s="60">
        <v>17294442</v>
      </c>
      <c r="AJ8" s="47"/>
      <c r="AK8" s="44">
        <v>10</v>
      </c>
      <c r="AL8" s="45" t="s">
        <v>246</v>
      </c>
      <c r="AM8" s="44">
        <v>2008</v>
      </c>
      <c r="AN8" s="13">
        <v>76904</v>
      </c>
      <c r="AO8" s="13">
        <v>215462</v>
      </c>
      <c r="AP8" s="13">
        <v>50686</v>
      </c>
      <c r="AQ8" s="56">
        <v>1.51727</v>
      </c>
      <c r="AR8" s="13">
        <v>71887</v>
      </c>
      <c r="AS8" s="13">
        <v>16911</v>
      </c>
      <c r="AT8" s="13">
        <v>371</v>
      </c>
      <c r="AU8" s="13">
        <v>295</v>
      </c>
      <c r="AV8" s="13">
        <v>35</v>
      </c>
      <c r="AW8" s="13">
        <v>0</v>
      </c>
      <c r="AY8" s="44">
        <v>10</v>
      </c>
      <c r="AZ8" s="45" t="s">
        <v>246</v>
      </c>
      <c r="BA8" s="44">
        <v>6010</v>
      </c>
      <c r="BB8" s="44">
        <v>2008</v>
      </c>
      <c r="BC8">
        <v>6247</v>
      </c>
      <c r="BD8" s="72"/>
      <c r="BE8" s="70"/>
      <c r="BF8" s="71"/>
      <c r="BG8" s="60"/>
    </row>
    <row r="9" spans="1:59" ht="13.5">
      <c r="A9" s="44">
        <v>14</v>
      </c>
      <c r="B9" s="45" t="s">
        <v>278</v>
      </c>
      <c r="C9" s="44">
        <v>2008</v>
      </c>
      <c r="D9" s="59">
        <v>3134.12</v>
      </c>
      <c r="E9" s="60">
        <v>591591000</v>
      </c>
      <c r="F9" s="60">
        <v>276833000</v>
      </c>
      <c r="G9" s="60">
        <v>868424000</v>
      </c>
      <c r="H9" s="60">
        <v>310475000</v>
      </c>
      <c r="I9" s="60">
        <v>14261000</v>
      </c>
      <c r="J9" s="60">
        <v>1134000</v>
      </c>
      <c r="K9" s="60">
        <v>325870000</v>
      </c>
      <c r="L9" s="60">
        <v>542554000</v>
      </c>
      <c r="M9" s="60">
        <v>96904000</v>
      </c>
      <c r="N9" s="60">
        <v>0</v>
      </c>
      <c r="O9" s="60">
        <v>639458000</v>
      </c>
      <c r="P9" s="60">
        <v>227140000</v>
      </c>
      <c r="Q9" s="60">
        <v>63564000</v>
      </c>
      <c r="R9" s="60">
        <v>6517000</v>
      </c>
      <c r="S9" s="60">
        <v>81065000</v>
      </c>
      <c r="T9" s="60">
        <v>6651000</v>
      </c>
      <c r="U9" s="60">
        <v>128598000</v>
      </c>
      <c r="V9" s="60">
        <v>40511000</v>
      </c>
      <c r="W9" s="60">
        <v>7708000</v>
      </c>
      <c r="X9" s="60">
        <v>2625000</v>
      </c>
      <c r="Y9" s="60">
        <v>7492000</v>
      </c>
      <c r="Z9" s="60">
        <v>13416000</v>
      </c>
      <c r="AA9" s="60">
        <v>2889000</v>
      </c>
      <c r="AB9" s="60">
        <v>17996000</v>
      </c>
      <c r="AC9" s="60">
        <v>606172000</v>
      </c>
      <c r="AD9" s="60">
        <v>33286000</v>
      </c>
      <c r="AE9" s="60">
        <v>-45334000</v>
      </c>
      <c r="AF9" s="60">
        <v>-12048000</v>
      </c>
      <c r="AG9" s="60">
        <v>0</v>
      </c>
      <c r="AH9" s="60">
        <v>0</v>
      </c>
      <c r="AI9" s="60">
        <v>-12048000</v>
      </c>
      <c r="AJ9" s="47"/>
      <c r="AK9" s="44">
        <v>14</v>
      </c>
      <c r="AL9" s="45" t="s">
        <v>278</v>
      </c>
      <c r="AM9" s="44">
        <v>2008</v>
      </c>
      <c r="AN9" s="13">
        <v>26512</v>
      </c>
      <c r="AO9" s="13">
        <v>107631</v>
      </c>
      <c r="AP9" s="13">
        <v>19791</v>
      </c>
      <c r="AQ9" s="56">
        <v>1.33959</v>
      </c>
      <c r="AR9" s="13">
        <v>73321</v>
      </c>
      <c r="AS9" s="13">
        <v>13482</v>
      </c>
      <c r="AT9" s="13">
        <v>250</v>
      </c>
      <c r="AU9" s="13">
        <v>250</v>
      </c>
      <c r="AV9" s="13">
        <v>0</v>
      </c>
      <c r="AW9" s="13">
        <v>0</v>
      </c>
      <c r="AY9" s="44">
        <v>14</v>
      </c>
      <c r="AZ9" s="45" t="s">
        <v>278</v>
      </c>
      <c r="BA9" s="44">
        <v>6010</v>
      </c>
      <c r="BB9" s="44">
        <v>2008</v>
      </c>
      <c r="BC9">
        <v>13348</v>
      </c>
      <c r="BD9" s="69"/>
      <c r="BE9" s="70"/>
      <c r="BF9" s="71"/>
      <c r="BG9" s="60"/>
    </row>
    <row r="10" spans="1:59" ht="13.5">
      <c r="A10" s="44">
        <v>20</v>
      </c>
      <c r="B10" s="45" t="s">
        <v>212</v>
      </c>
      <c r="C10" s="44">
        <v>2008</v>
      </c>
      <c r="D10" s="59">
        <v>314.06</v>
      </c>
      <c r="E10" s="60">
        <v>90636666</v>
      </c>
      <c r="F10" s="60">
        <v>0</v>
      </c>
      <c r="G10" s="60">
        <v>90636666</v>
      </c>
      <c r="H10" s="60">
        <v>0</v>
      </c>
      <c r="I10" s="60">
        <v>0</v>
      </c>
      <c r="J10" s="60">
        <v>0</v>
      </c>
      <c r="K10" s="60">
        <v>0</v>
      </c>
      <c r="L10" s="60">
        <v>90636666</v>
      </c>
      <c r="M10" s="60">
        <v>0</v>
      </c>
      <c r="N10" s="60">
        <v>0</v>
      </c>
      <c r="O10" s="60">
        <v>90636666</v>
      </c>
      <c r="P10" s="60">
        <v>32000482</v>
      </c>
      <c r="Q10" s="60">
        <v>4255701</v>
      </c>
      <c r="R10" s="60">
        <v>0</v>
      </c>
      <c r="S10" s="60">
        <v>19096380</v>
      </c>
      <c r="T10" s="60">
        <v>49629</v>
      </c>
      <c r="U10" s="60">
        <v>6752215</v>
      </c>
      <c r="V10" s="60">
        <v>1741917</v>
      </c>
      <c r="W10" s="60">
        <v>20889</v>
      </c>
      <c r="X10" s="60">
        <v>0</v>
      </c>
      <c r="Y10" s="60">
        <v>8966</v>
      </c>
      <c r="Z10" s="60">
        <v>0</v>
      </c>
      <c r="AA10" s="60">
        <v>0</v>
      </c>
      <c r="AB10" s="60">
        <v>26710487</v>
      </c>
      <c r="AC10" s="60">
        <v>90636666</v>
      </c>
      <c r="AD10" s="60">
        <v>0</v>
      </c>
      <c r="AE10" s="60">
        <v>0</v>
      </c>
      <c r="AF10" s="60">
        <v>0</v>
      </c>
      <c r="AG10" s="60">
        <v>0</v>
      </c>
      <c r="AH10" s="60">
        <v>0</v>
      </c>
      <c r="AI10" s="60">
        <v>0</v>
      </c>
      <c r="AJ10" s="47"/>
      <c r="AK10" s="44">
        <v>20</v>
      </c>
      <c r="AL10" s="45" t="s">
        <v>212</v>
      </c>
      <c r="AM10" s="44">
        <v>2008</v>
      </c>
      <c r="AN10" s="13">
        <v>1208</v>
      </c>
      <c r="AO10" s="13">
        <v>5407</v>
      </c>
      <c r="AP10" s="13">
        <v>2081</v>
      </c>
      <c r="AQ10" s="56">
        <v>0.31636</v>
      </c>
      <c r="AR10" s="13">
        <v>5407</v>
      </c>
      <c r="AS10" s="13">
        <v>2081</v>
      </c>
      <c r="AT10" s="13">
        <v>326</v>
      </c>
      <c r="AU10" s="13">
        <v>14</v>
      </c>
      <c r="AV10" s="13">
        <v>0</v>
      </c>
      <c r="AW10" s="13">
        <v>0</v>
      </c>
      <c r="AY10" s="44">
        <v>20</v>
      </c>
      <c r="AZ10" s="45" t="s">
        <v>212</v>
      </c>
      <c r="BA10" s="44">
        <v>6010</v>
      </c>
      <c r="BB10" s="44">
        <v>2008</v>
      </c>
      <c r="BC10">
        <v>1592</v>
      </c>
      <c r="BD10" s="74"/>
      <c r="BE10" s="70"/>
      <c r="BF10" s="71"/>
      <c r="BG10" s="60"/>
    </row>
    <row r="11" spans="1:59" ht="13.5">
      <c r="A11" s="44">
        <v>21</v>
      </c>
      <c r="B11" s="45" t="s">
        <v>225</v>
      </c>
      <c r="C11" s="44">
        <v>2008</v>
      </c>
      <c r="D11" s="59">
        <v>251.5</v>
      </c>
      <c r="E11" s="60">
        <v>8598884</v>
      </c>
      <c r="F11" s="60">
        <v>20750012</v>
      </c>
      <c r="G11" s="60">
        <v>29348896</v>
      </c>
      <c r="H11" s="60">
        <v>5786288</v>
      </c>
      <c r="I11" s="60">
        <v>368904</v>
      </c>
      <c r="J11" s="60">
        <v>119071</v>
      </c>
      <c r="K11" s="60">
        <v>6274263</v>
      </c>
      <c r="L11" s="60">
        <v>23074633</v>
      </c>
      <c r="M11" s="60">
        <v>294280</v>
      </c>
      <c r="N11" s="60">
        <v>390487</v>
      </c>
      <c r="O11" s="60">
        <v>23759400</v>
      </c>
      <c r="P11" s="60">
        <v>12001260</v>
      </c>
      <c r="Q11" s="60">
        <v>3227505</v>
      </c>
      <c r="R11" s="60">
        <v>1031249</v>
      </c>
      <c r="S11" s="60">
        <v>2016356</v>
      </c>
      <c r="T11" s="60">
        <v>357533</v>
      </c>
      <c r="U11" s="60">
        <v>1782876</v>
      </c>
      <c r="V11" s="60">
        <v>1207466</v>
      </c>
      <c r="W11" s="60">
        <v>25279</v>
      </c>
      <c r="X11" s="60">
        <v>358910</v>
      </c>
      <c r="Y11" s="60">
        <v>193231</v>
      </c>
      <c r="Z11" s="60">
        <v>60955</v>
      </c>
      <c r="AA11" s="60">
        <v>1365010</v>
      </c>
      <c r="AB11" s="60">
        <v>288520</v>
      </c>
      <c r="AC11" s="60">
        <v>23916150</v>
      </c>
      <c r="AD11" s="60">
        <v>-156750</v>
      </c>
      <c r="AE11" s="60">
        <v>188090</v>
      </c>
      <c r="AF11" s="60">
        <v>31340</v>
      </c>
      <c r="AG11" s="60">
        <v>0</v>
      </c>
      <c r="AH11" s="60">
        <v>0</v>
      </c>
      <c r="AI11" s="60">
        <v>31340</v>
      </c>
      <c r="AJ11" s="47"/>
      <c r="AK11" s="44">
        <v>21</v>
      </c>
      <c r="AL11" s="45" t="s">
        <v>225</v>
      </c>
      <c r="AM11" s="44">
        <v>2008</v>
      </c>
      <c r="AN11" s="13">
        <v>2926</v>
      </c>
      <c r="AO11" s="13">
        <v>10281</v>
      </c>
      <c r="AP11" s="13">
        <v>3871</v>
      </c>
      <c r="AQ11" s="56">
        <v>0.63983</v>
      </c>
      <c r="AR11" s="13">
        <v>1567</v>
      </c>
      <c r="AS11" s="13">
        <v>590</v>
      </c>
      <c r="AT11" s="13">
        <v>74</v>
      </c>
      <c r="AU11" s="13">
        <v>74</v>
      </c>
      <c r="AV11" s="13">
        <v>50</v>
      </c>
      <c r="AW11" s="13">
        <v>0</v>
      </c>
      <c r="AY11" s="44">
        <v>21</v>
      </c>
      <c r="AZ11" s="45" t="s">
        <v>225</v>
      </c>
      <c r="BA11" s="44">
        <v>6010</v>
      </c>
      <c r="BB11" s="44">
        <v>2008</v>
      </c>
      <c r="BC11">
        <v>0</v>
      </c>
      <c r="BD11" s="69"/>
      <c r="BE11" s="70"/>
      <c r="BF11" s="71"/>
      <c r="BG11" s="60"/>
    </row>
    <row r="12" spans="1:59" ht="13.5">
      <c r="A12" s="44">
        <v>22</v>
      </c>
      <c r="B12" s="45" t="s">
        <v>222</v>
      </c>
      <c r="C12" s="44">
        <v>2008</v>
      </c>
      <c r="D12" s="59">
        <v>388.22</v>
      </c>
      <c r="E12" s="60">
        <v>68970845</v>
      </c>
      <c r="F12" s="60">
        <v>97765601</v>
      </c>
      <c r="G12" s="60">
        <v>166736446</v>
      </c>
      <c r="H12" s="60">
        <v>95447761</v>
      </c>
      <c r="I12" s="60">
        <v>1897214</v>
      </c>
      <c r="J12" s="60">
        <v>0</v>
      </c>
      <c r="K12" s="60">
        <v>97344975</v>
      </c>
      <c r="L12" s="60">
        <v>69391471</v>
      </c>
      <c r="M12" s="60">
        <v>1453208</v>
      </c>
      <c r="N12" s="60">
        <v>0</v>
      </c>
      <c r="O12" s="60">
        <v>70844679</v>
      </c>
      <c r="P12" s="60">
        <v>22272210</v>
      </c>
      <c r="Q12" s="60">
        <v>5651256</v>
      </c>
      <c r="R12" s="60">
        <v>3480259</v>
      </c>
      <c r="S12" s="60">
        <v>11406003</v>
      </c>
      <c r="T12" s="60">
        <v>779930</v>
      </c>
      <c r="U12" s="60">
        <v>3971065</v>
      </c>
      <c r="V12" s="60">
        <v>2386645</v>
      </c>
      <c r="W12" s="60">
        <v>1615727</v>
      </c>
      <c r="X12" s="60">
        <v>149307</v>
      </c>
      <c r="Y12" s="60">
        <v>445591</v>
      </c>
      <c r="Z12" s="60">
        <v>537977</v>
      </c>
      <c r="AA12" s="60">
        <v>5467063</v>
      </c>
      <c r="AB12" s="60">
        <v>7874971</v>
      </c>
      <c r="AC12" s="60">
        <v>66038004</v>
      </c>
      <c r="AD12" s="60">
        <v>4806675</v>
      </c>
      <c r="AE12" s="60">
        <v>135457</v>
      </c>
      <c r="AF12" s="60">
        <v>4942132</v>
      </c>
      <c r="AG12" s="60">
        <v>0</v>
      </c>
      <c r="AH12" s="60">
        <v>0</v>
      </c>
      <c r="AI12" s="60">
        <v>4942132</v>
      </c>
      <c r="AJ12" s="47"/>
      <c r="AK12" s="44">
        <v>22</v>
      </c>
      <c r="AL12" s="45" t="s">
        <v>222</v>
      </c>
      <c r="AM12" s="44">
        <v>2008</v>
      </c>
      <c r="AN12" s="13">
        <v>4975</v>
      </c>
      <c r="AO12" s="13">
        <v>16620</v>
      </c>
      <c r="AP12" s="13">
        <v>4562</v>
      </c>
      <c r="AQ12" s="56">
        <v>0.94232</v>
      </c>
      <c r="AR12" s="13">
        <v>6875</v>
      </c>
      <c r="AS12" s="13">
        <v>1887</v>
      </c>
      <c r="AT12" s="13">
        <v>95</v>
      </c>
      <c r="AU12" s="13">
        <v>35</v>
      </c>
      <c r="AV12" s="13">
        <v>0</v>
      </c>
      <c r="AW12" s="13">
        <v>0</v>
      </c>
      <c r="AY12" s="44">
        <v>22</v>
      </c>
      <c r="AZ12" s="45" t="s">
        <v>222</v>
      </c>
      <c r="BA12" s="44">
        <v>6010</v>
      </c>
      <c r="BB12" s="44">
        <v>2008</v>
      </c>
      <c r="BC12">
        <v>0</v>
      </c>
      <c r="BD12" s="69"/>
      <c r="BE12" s="70"/>
      <c r="BF12" s="71"/>
      <c r="BG12" s="60"/>
    </row>
    <row r="13" spans="1:59" ht="13.5">
      <c r="A13" s="44">
        <v>23</v>
      </c>
      <c r="B13" s="45" t="s">
        <v>279</v>
      </c>
      <c r="C13" s="44">
        <v>2008</v>
      </c>
      <c r="D13" s="59">
        <v>143.85</v>
      </c>
      <c r="E13" s="60">
        <v>8468994</v>
      </c>
      <c r="F13" s="60">
        <v>15239756</v>
      </c>
      <c r="G13" s="60">
        <v>23708750</v>
      </c>
      <c r="H13" s="60">
        <v>8966829</v>
      </c>
      <c r="I13" s="60">
        <v>286394</v>
      </c>
      <c r="J13" s="60">
        <v>98858</v>
      </c>
      <c r="K13" s="60">
        <v>9352081</v>
      </c>
      <c r="L13" s="60">
        <v>14356669</v>
      </c>
      <c r="M13" s="60">
        <v>508927</v>
      </c>
      <c r="N13" s="60">
        <v>462251</v>
      </c>
      <c r="O13" s="60">
        <v>15327847</v>
      </c>
      <c r="P13" s="60">
        <v>7609095</v>
      </c>
      <c r="Q13" s="60">
        <v>1666313</v>
      </c>
      <c r="R13" s="60">
        <v>1303665</v>
      </c>
      <c r="S13" s="60">
        <v>2011824</v>
      </c>
      <c r="T13" s="60">
        <v>215482</v>
      </c>
      <c r="U13" s="60">
        <v>809477</v>
      </c>
      <c r="V13" s="60">
        <v>425515</v>
      </c>
      <c r="W13" s="60">
        <v>80147</v>
      </c>
      <c r="X13" s="60">
        <v>156284</v>
      </c>
      <c r="Y13" s="60">
        <v>79156</v>
      </c>
      <c r="Z13" s="60">
        <v>162426</v>
      </c>
      <c r="AA13" s="60">
        <v>432452</v>
      </c>
      <c r="AB13" s="60">
        <v>527471</v>
      </c>
      <c r="AC13" s="60">
        <v>15479307</v>
      </c>
      <c r="AD13" s="60">
        <v>-151460</v>
      </c>
      <c r="AE13" s="60">
        <v>0</v>
      </c>
      <c r="AF13" s="60">
        <v>-151460</v>
      </c>
      <c r="AG13" s="60">
        <v>0</v>
      </c>
      <c r="AH13" s="60">
        <v>0</v>
      </c>
      <c r="AI13" s="60">
        <v>-151460</v>
      </c>
      <c r="AJ13" s="47"/>
      <c r="AK13" s="44">
        <v>23</v>
      </c>
      <c r="AL13" s="45" t="s">
        <v>279</v>
      </c>
      <c r="AM13" s="44">
        <v>2008</v>
      </c>
      <c r="AN13" s="13">
        <v>1506</v>
      </c>
      <c r="AO13" s="13">
        <v>5683</v>
      </c>
      <c r="AP13" s="13">
        <v>1904</v>
      </c>
      <c r="AQ13" s="56">
        <v>0.57758</v>
      </c>
      <c r="AR13" s="13">
        <v>1818</v>
      </c>
      <c r="AS13" s="13">
        <v>609</v>
      </c>
      <c r="AT13" s="13">
        <v>43</v>
      </c>
      <c r="AU13" s="13">
        <v>25</v>
      </c>
      <c r="AV13" s="13">
        <v>0</v>
      </c>
      <c r="AW13" s="13">
        <v>0</v>
      </c>
      <c r="AY13" s="44">
        <v>23</v>
      </c>
      <c r="AZ13" s="45" t="s">
        <v>279</v>
      </c>
      <c r="BA13" s="44">
        <v>6010</v>
      </c>
      <c r="BB13" s="44">
        <v>2008</v>
      </c>
      <c r="BC13">
        <v>11</v>
      </c>
      <c r="BD13" s="69"/>
      <c r="BE13" s="70"/>
      <c r="BF13" s="71"/>
      <c r="BG13" s="60"/>
    </row>
    <row r="14" spans="1:59" ht="13.5">
      <c r="A14" s="44">
        <v>26</v>
      </c>
      <c r="B14" s="45" t="s">
        <v>231</v>
      </c>
      <c r="C14" s="44">
        <v>2008</v>
      </c>
      <c r="D14" s="59">
        <v>1475.83</v>
      </c>
      <c r="E14" s="60">
        <v>156235788</v>
      </c>
      <c r="F14" s="60">
        <v>234408755</v>
      </c>
      <c r="G14" s="60">
        <v>390644543</v>
      </c>
      <c r="H14" s="60">
        <v>166459647</v>
      </c>
      <c r="I14" s="60">
        <v>15377133</v>
      </c>
      <c r="J14" s="60">
        <v>491737</v>
      </c>
      <c r="K14" s="60">
        <v>182328517</v>
      </c>
      <c r="L14" s="60">
        <v>208316026</v>
      </c>
      <c r="M14" s="60">
        <v>1993734</v>
      </c>
      <c r="N14" s="60">
        <v>0</v>
      </c>
      <c r="O14" s="60">
        <v>210309760</v>
      </c>
      <c r="P14" s="60">
        <v>90192037</v>
      </c>
      <c r="Q14" s="60">
        <v>22374424</v>
      </c>
      <c r="R14" s="60">
        <v>0</v>
      </c>
      <c r="S14" s="60">
        <v>27870148</v>
      </c>
      <c r="T14" s="60">
        <v>2360492</v>
      </c>
      <c r="U14" s="60">
        <v>25269280</v>
      </c>
      <c r="V14" s="60">
        <v>9600485</v>
      </c>
      <c r="W14" s="60">
        <v>790842</v>
      </c>
      <c r="X14" s="60">
        <v>3399812</v>
      </c>
      <c r="Y14" s="60">
        <v>2812862</v>
      </c>
      <c r="Z14" s="60">
        <v>1990859</v>
      </c>
      <c r="AA14" s="60">
        <v>7067929</v>
      </c>
      <c r="AB14" s="60">
        <v>3143816</v>
      </c>
      <c r="AC14" s="60">
        <v>196872986</v>
      </c>
      <c r="AD14" s="60">
        <v>13436774</v>
      </c>
      <c r="AE14" s="60">
        <v>7848086</v>
      </c>
      <c r="AF14" s="60">
        <v>21284860</v>
      </c>
      <c r="AG14" s="60">
        <v>0</v>
      </c>
      <c r="AH14" s="60">
        <v>0</v>
      </c>
      <c r="AI14" s="60">
        <v>21284860</v>
      </c>
      <c r="AJ14" s="47"/>
      <c r="AK14" s="44">
        <v>26</v>
      </c>
      <c r="AL14" s="45" t="s">
        <v>231</v>
      </c>
      <c r="AM14" s="44">
        <v>2008</v>
      </c>
      <c r="AN14" s="13">
        <v>23290</v>
      </c>
      <c r="AO14" s="13">
        <v>96274</v>
      </c>
      <c r="AP14" s="13">
        <v>23748</v>
      </c>
      <c r="AQ14" s="56">
        <v>0.86344</v>
      </c>
      <c r="AR14" s="13">
        <v>38504</v>
      </c>
      <c r="AS14" s="13">
        <v>9498</v>
      </c>
      <c r="AT14" s="13">
        <v>346</v>
      </c>
      <c r="AU14" s="13">
        <v>164</v>
      </c>
      <c r="AV14" s="13">
        <v>0</v>
      </c>
      <c r="AW14" s="13">
        <v>0</v>
      </c>
      <c r="AY14" s="44">
        <v>26</v>
      </c>
      <c r="AZ14" s="45" t="s">
        <v>231</v>
      </c>
      <c r="BA14" s="44">
        <v>6010</v>
      </c>
      <c r="BB14" s="44">
        <v>2008</v>
      </c>
      <c r="BC14">
        <v>10677</v>
      </c>
      <c r="BD14" s="69"/>
      <c r="BE14" s="70"/>
      <c r="BF14" s="71"/>
      <c r="BG14" s="60"/>
    </row>
    <row r="15" spans="1:59" ht="13.5">
      <c r="A15" s="44">
        <v>29</v>
      </c>
      <c r="B15" s="45" t="s">
        <v>214</v>
      </c>
      <c r="C15" s="44">
        <v>2008</v>
      </c>
      <c r="D15" s="59">
        <v>4369.53</v>
      </c>
      <c r="E15" s="60">
        <v>876316000</v>
      </c>
      <c r="F15" s="60">
        <v>333402000</v>
      </c>
      <c r="G15" s="60">
        <v>1209718000</v>
      </c>
      <c r="H15" s="60">
        <v>510175000</v>
      </c>
      <c r="I15" s="60">
        <v>120352000</v>
      </c>
      <c r="J15" s="60">
        <v>-87171000</v>
      </c>
      <c r="K15" s="60">
        <v>543356000</v>
      </c>
      <c r="L15" s="60">
        <v>666362000</v>
      </c>
      <c r="M15" s="60">
        <v>44133000</v>
      </c>
      <c r="N15" s="60">
        <v>0</v>
      </c>
      <c r="O15" s="60">
        <v>710495000</v>
      </c>
      <c r="P15" s="60">
        <v>293814000</v>
      </c>
      <c r="Q15" s="60">
        <v>79492000</v>
      </c>
      <c r="R15" s="60">
        <v>4246000</v>
      </c>
      <c r="S15" s="60">
        <v>112815000</v>
      </c>
      <c r="T15" s="60">
        <v>8720000</v>
      </c>
      <c r="U15" s="60">
        <v>76297000</v>
      </c>
      <c r="V15" s="60">
        <v>26146000</v>
      </c>
      <c r="W15" s="60">
        <v>9654000</v>
      </c>
      <c r="X15" s="60">
        <v>2272000</v>
      </c>
      <c r="Y15" s="60">
        <v>5688000</v>
      </c>
      <c r="Z15" s="60">
        <v>323000</v>
      </c>
      <c r="AA15" s="60">
        <v>76271000</v>
      </c>
      <c r="AB15" s="60">
        <v>2567000</v>
      </c>
      <c r="AC15" s="60">
        <v>698305000</v>
      </c>
      <c r="AD15" s="60">
        <v>12190000</v>
      </c>
      <c r="AE15" s="60">
        <v>5577000</v>
      </c>
      <c r="AF15" s="60">
        <v>17767000</v>
      </c>
      <c r="AG15" s="60">
        <v>0</v>
      </c>
      <c r="AH15" s="60">
        <v>0</v>
      </c>
      <c r="AI15" s="60">
        <v>17767000</v>
      </c>
      <c r="AJ15" s="47"/>
      <c r="AK15" s="44">
        <v>29</v>
      </c>
      <c r="AL15" s="45" t="s">
        <v>214</v>
      </c>
      <c r="AM15" s="44">
        <v>2008</v>
      </c>
      <c r="AN15" s="13">
        <v>43532</v>
      </c>
      <c r="AO15" s="13">
        <v>188656</v>
      </c>
      <c r="AP15" s="13">
        <v>25672</v>
      </c>
      <c r="AQ15" s="56">
        <v>1.69566</v>
      </c>
      <c r="AR15" s="13">
        <v>136662</v>
      </c>
      <c r="AS15" s="13">
        <v>18597</v>
      </c>
      <c r="AT15" s="13">
        <v>413</v>
      </c>
      <c r="AU15" s="13">
        <v>368</v>
      </c>
      <c r="AV15" s="13">
        <v>0</v>
      </c>
      <c r="AW15" s="13">
        <v>0</v>
      </c>
      <c r="AY15" s="44">
        <v>29</v>
      </c>
      <c r="AZ15" s="45" t="s">
        <v>214</v>
      </c>
      <c r="BA15" s="44">
        <v>6010</v>
      </c>
      <c r="BB15" s="44">
        <v>2008</v>
      </c>
      <c r="BC15">
        <v>22687</v>
      </c>
      <c r="BD15" s="69"/>
      <c r="BE15" s="70"/>
      <c r="BF15" s="71"/>
      <c r="BG15" s="60"/>
    </row>
    <row r="16" spans="1:59" ht="13.5">
      <c r="A16" s="44">
        <v>32</v>
      </c>
      <c r="B16" s="45" t="s">
        <v>236</v>
      </c>
      <c r="C16" s="44">
        <v>2008</v>
      </c>
      <c r="D16" s="59">
        <v>2938</v>
      </c>
      <c r="E16" s="60">
        <v>906499406</v>
      </c>
      <c r="F16" s="60">
        <v>627613552</v>
      </c>
      <c r="G16" s="60">
        <v>1534112958</v>
      </c>
      <c r="H16" s="60">
        <v>989442857</v>
      </c>
      <c r="I16" s="60">
        <v>29139138</v>
      </c>
      <c r="J16" s="60">
        <v>6440221</v>
      </c>
      <c r="K16" s="60">
        <v>1025022216</v>
      </c>
      <c r="L16" s="60">
        <v>509090742</v>
      </c>
      <c r="M16" s="60">
        <v>27689993</v>
      </c>
      <c r="N16" s="60">
        <v>0</v>
      </c>
      <c r="O16" s="60">
        <v>536780735</v>
      </c>
      <c r="P16" s="60">
        <v>190440327</v>
      </c>
      <c r="Q16" s="60">
        <v>45932696</v>
      </c>
      <c r="R16" s="60">
        <v>3877343</v>
      </c>
      <c r="S16" s="60">
        <v>90524629</v>
      </c>
      <c r="T16" s="60">
        <v>4205456</v>
      </c>
      <c r="U16" s="60">
        <v>54299390</v>
      </c>
      <c r="V16" s="60">
        <v>15887629</v>
      </c>
      <c r="W16" s="60">
        <v>5888982</v>
      </c>
      <c r="X16" s="60">
        <v>7858189</v>
      </c>
      <c r="Y16" s="60">
        <v>5694989</v>
      </c>
      <c r="Z16" s="60">
        <v>1489339</v>
      </c>
      <c r="AA16" s="60">
        <v>35701335</v>
      </c>
      <c r="AB16" s="60">
        <v>13996484</v>
      </c>
      <c r="AC16" s="60">
        <v>475796788</v>
      </c>
      <c r="AD16" s="60">
        <v>60983947</v>
      </c>
      <c r="AE16" s="60">
        <v>233297</v>
      </c>
      <c r="AF16" s="60">
        <v>61217244</v>
      </c>
      <c r="AG16" s="60">
        <v>0</v>
      </c>
      <c r="AH16" s="60">
        <v>0</v>
      </c>
      <c r="AI16" s="60">
        <v>61217244</v>
      </c>
      <c r="AJ16" s="47"/>
      <c r="AK16" s="44">
        <v>32</v>
      </c>
      <c r="AL16" s="45" t="s">
        <v>236</v>
      </c>
      <c r="AM16" s="44">
        <v>2008</v>
      </c>
      <c r="AN16" s="13">
        <v>46717</v>
      </c>
      <c r="AO16" s="13">
        <v>162513</v>
      </c>
      <c r="AP16" s="13">
        <v>38179</v>
      </c>
      <c r="AQ16" s="56">
        <v>1.04464</v>
      </c>
      <c r="AR16" s="13">
        <v>96028</v>
      </c>
      <c r="AS16" s="13">
        <v>22560</v>
      </c>
      <c r="AT16" s="13">
        <v>320</v>
      </c>
      <c r="AU16" s="13">
        <v>304</v>
      </c>
      <c r="AV16" s="13">
        <v>0</v>
      </c>
      <c r="AW16" s="13">
        <v>0</v>
      </c>
      <c r="AY16" s="44">
        <v>32</v>
      </c>
      <c r="AZ16" s="45" t="s">
        <v>236</v>
      </c>
      <c r="BA16" s="44">
        <v>6010</v>
      </c>
      <c r="BB16" s="44">
        <v>2008</v>
      </c>
      <c r="BC16">
        <v>18623</v>
      </c>
      <c r="BD16" s="69"/>
      <c r="BE16" s="70"/>
      <c r="BF16" s="71"/>
      <c r="BG16" s="60"/>
    </row>
    <row r="17" spans="1:59" ht="13.5">
      <c r="A17" s="44">
        <v>35</v>
      </c>
      <c r="B17" s="45" t="s">
        <v>280</v>
      </c>
      <c r="C17" s="44">
        <v>2008</v>
      </c>
      <c r="D17" s="59">
        <v>156.39</v>
      </c>
      <c r="E17" s="60">
        <v>19202412</v>
      </c>
      <c r="F17" s="60">
        <v>55404400</v>
      </c>
      <c r="G17" s="60">
        <v>74606812</v>
      </c>
      <c r="H17" s="60">
        <v>37362406</v>
      </c>
      <c r="I17" s="60">
        <v>1372514</v>
      </c>
      <c r="J17" s="60">
        <v>0</v>
      </c>
      <c r="K17" s="60">
        <v>38734920</v>
      </c>
      <c r="L17" s="60">
        <v>35871892</v>
      </c>
      <c r="M17" s="60">
        <v>369830</v>
      </c>
      <c r="N17" s="60">
        <v>0</v>
      </c>
      <c r="O17" s="60">
        <v>36241722</v>
      </c>
      <c r="P17" s="60">
        <v>11019427</v>
      </c>
      <c r="Q17" s="60">
        <v>2407678</v>
      </c>
      <c r="R17" s="60">
        <v>332136</v>
      </c>
      <c r="S17" s="60">
        <v>3164530</v>
      </c>
      <c r="T17" s="60">
        <v>376348</v>
      </c>
      <c r="U17" s="60">
        <v>1798892</v>
      </c>
      <c r="V17" s="60">
        <v>3068266</v>
      </c>
      <c r="W17" s="60">
        <v>93800</v>
      </c>
      <c r="X17" s="60">
        <v>396252</v>
      </c>
      <c r="Y17" s="60">
        <v>338545</v>
      </c>
      <c r="Z17" s="60">
        <v>58516</v>
      </c>
      <c r="AA17" s="60">
        <v>3076261</v>
      </c>
      <c r="AB17" s="60">
        <v>877730</v>
      </c>
      <c r="AC17" s="60">
        <v>27008381</v>
      </c>
      <c r="AD17" s="60">
        <v>9233341</v>
      </c>
      <c r="AE17" s="60">
        <v>-181801</v>
      </c>
      <c r="AF17" s="60">
        <v>9051540</v>
      </c>
      <c r="AG17" s="60">
        <v>0</v>
      </c>
      <c r="AH17" s="60">
        <v>0</v>
      </c>
      <c r="AI17" s="60">
        <v>9051540</v>
      </c>
      <c r="AJ17" s="47"/>
      <c r="AK17" s="44">
        <v>35</v>
      </c>
      <c r="AL17" s="45" t="s">
        <v>280</v>
      </c>
      <c r="AM17" s="44">
        <v>2008</v>
      </c>
      <c r="AN17" s="13">
        <v>3584</v>
      </c>
      <c r="AO17" s="13">
        <v>12806</v>
      </c>
      <c r="AP17" s="13">
        <v>4324</v>
      </c>
      <c r="AQ17" s="56">
        <v>0.69198</v>
      </c>
      <c r="AR17" s="13">
        <v>3296</v>
      </c>
      <c r="AS17" s="13">
        <v>1113</v>
      </c>
      <c r="AT17" s="13">
        <v>38</v>
      </c>
      <c r="AU17" s="13">
        <v>25</v>
      </c>
      <c r="AV17" s="13">
        <v>0</v>
      </c>
      <c r="AW17" s="13">
        <v>0</v>
      </c>
      <c r="AY17" s="44">
        <v>35</v>
      </c>
      <c r="AZ17" s="45" t="s">
        <v>280</v>
      </c>
      <c r="BA17" s="44">
        <v>6010</v>
      </c>
      <c r="BB17" s="44">
        <v>2008</v>
      </c>
      <c r="BC17">
        <v>129</v>
      </c>
      <c r="BD17" s="74"/>
      <c r="BE17" s="70"/>
      <c r="BF17" s="71"/>
      <c r="BG17" s="60"/>
    </row>
    <row r="18" spans="1:59" ht="13.5">
      <c r="A18" s="44">
        <v>37</v>
      </c>
      <c r="B18" s="45" t="s">
        <v>204</v>
      </c>
      <c r="C18" s="44">
        <v>2008</v>
      </c>
      <c r="D18" s="59">
        <v>1332.09</v>
      </c>
      <c r="E18" s="60">
        <v>271920323</v>
      </c>
      <c r="F18" s="60">
        <v>130394606</v>
      </c>
      <c r="G18" s="60">
        <v>402314929</v>
      </c>
      <c r="H18" s="60">
        <v>229988139</v>
      </c>
      <c r="I18" s="60">
        <v>3604615</v>
      </c>
      <c r="J18" s="60">
        <v>2026107</v>
      </c>
      <c r="K18" s="60">
        <v>235618861</v>
      </c>
      <c r="L18" s="60">
        <v>166696068</v>
      </c>
      <c r="M18" s="60">
        <v>5920348</v>
      </c>
      <c r="N18" s="60">
        <v>0</v>
      </c>
      <c r="O18" s="60">
        <v>172616416</v>
      </c>
      <c r="P18" s="60">
        <v>60566463</v>
      </c>
      <c r="Q18" s="60">
        <v>14306538</v>
      </c>
      <c r="R18" s="60">
        <v>10085651</v>
      </c>
      <c r="S18" s="60">
        <v>39114444</v>
      </c>
      <c r="T18" s="60">
        <v>2001080</v>
      </c>
      <c r="U18" s="60">
        <v>25958434</v>
      </c>
      <c r="V18" s="60">
        <v>7383783</v>
      </c>
      <c r="W18" s="60">
        <v>1732185</v>
      </c>
      <c r="X18" s="60">
        <v>1070945</v>
      </c>
      <c r="Y18" s="60">
        <v>973536</v>
      </c>
      <c r="Z18" s="60">
        <v>1626658</v>
      </c>
      <c r="AA18" s="60">
        <v>6227279</v>
      </c>
      <c r="AB18" s="60">
        <v>541523</v>
      </c>
      <c r="AC18" s="60">
        <v>171588519</v>
      </c>
      <c r="AD18" s="60">
        <v>1027897</v>
      </c>
      <c r="AE18" s="60">
        <v>0</v>
      </c>
      <c r="AF18" s="60">
        <v>1027897</v>
      </c>
      <c r="AG18" s="60">
        <v>0</v>
      </c>
      <c r="AH18" s="60">
        <v>0</v>
      </c>
      <c r="AI18" s="60">
        <v>1027897</v>
      </c>
      <c r="AJ18" s="47"/>
      <c r="AK18" s="44">
        <v>37</v>
      </c>
      <c r="AL18" s="45" t="s">
        <v>204</v>
      </c>
      <c r="AM18" s="44">
        <v>2008</v>
      </c>
      <c r="AN18" s="13">
        <v>18891</v>
      </c>
      <c r="AO18" s="13">
        <v>71741</v>
      </c>
      <c r="AP18" s="13">
        <v>13104</v>
      </c>
      <c r="AQ18" s="56">
        <v>1.2089</v>
      </c>
      <c r="AR18" s="13">
        <v>48489</v>
      </c>
      <c r="AS18" s="13">
        <v>8857</v>
      </c>
      <c r="AT18" s="13">
        <v>388</v>
      </c>
      <c r="AU18" s="13">
        <v>270</v>
      </c>
      <c r="AV18" s="13">
        <v>0</v>
      </c>
      <c r="AW18" s="13">
        <v>0</v>
      </c>
      <c r="AY18" s="44">
        <v>37</v>
      </c>
      <c r="AZ18" s="45" t="s">
        <v>204</v>
      </c>
      <c r="BA18" s="44">
        <v>6010</v>
      </c>
      <c r="BB18" s="44">
        <v>2008</v>
      </c>
      <c r="BC18">
        <v>13022</v>
      </c>
      <c r="BD18" s="69"/>
      <c r="BE18" s="70"/>
      <c r="BF18" s="71"/>
      <c r="BG18" s="60"/>
    </row>
    <row r="19" spans="1:59" ht="13.5">
      <c r="A19" s="44">
        <v>38</v>
      </c>
      <c r="B19" s="45" t="s">
        <v>267</v>
      </c>
      <c r="C19" s="44">
        <v>2008</v>
      </c>
      <c r="D19" s="59">
        <v>863.1</v>
      </c>
      <c r="E19" s="60">
        <v>64672134</v>
      </c>
      <c r="F19" s="60">
        <v>144437465</v>
      </c>
      <c r="G19" s="60">
        <v>209109599</v>
      </c>
      <c r="H19" s="60">
        <v>83693413</v>
      </c>
      <c r="I19" s="60">
        <v>2293979</v>
      </c>
      <c r="J19" s="60">
        <v>210355</v>
      </c>
      <c r="K19" s="60">
        <v>86197747</v>
      </c>
      <c r="L19" s="60">
        <v>122911852</v>
      </c>
      <c r="M19" s="60">
        <v>2022769</v>
      </c>
      <c r="N19" s="60">
        <v>932441</v>
      </c>
      <c r="O19" s="60">
        <v>125867062</v>
      </c>
      <c r="P19" s="60">
        <v>51877501</v>
      </c>
      <c r="Q19" s="60">
        <v>14784991</v>
      </c>
      <c r="R19" s="60">
        <v>10720278</v>
      </c>
      <c r="S19" s="60">
        <v>18079305</v>
      </c>
      <c r="T19" s="60">
        <v>1105913</v>
      </c>
      <c r="U19" s="60">
        <v>5035503</v>
      </c>
      <c r="V19" s="60">
        <v>8686702</v>
      </c>
      <c r="W19" s="60">
        <v>277515</v>
      </c>
      <c r="X19" s="60">
        <v>1500095</v>
      </c>
      <c r="Y19" s="60">
        <v>1234164</v>
      </c>
      <c r="Z19" s="60">
        <v>494981</v>
      </c>
      <c r="AA19" s="60">
        <v>4627386</v>
      </c>
      <c r="AB19" s="60">
        <v>5568992</v>
      </c>
      <c r="AC19" s="60">
        <v>123993326</v>
      </c>
      <c r="AD19" s="60">
        <v>1873736</v>
      </c>
      <c r="AE19" s="60">
        <v>1183178</v>
      </c>
      <c r="AF19" s="60">
        <v>3056914</v>
      </c>
      <c r="AG19" s="60">
        <v>0</v>
      </c>
      <c r="AH19" s="60">
        <v>0</v>
      </c>
      <c r="AI19" s="60">
        <v>3056914</v>
      </c>
      <c r="AJ19" s="47"/>
      <c r="AK19" s="44">
        <v>38</v>
      </c>
      <c r="AL19" s="45" t="s">
        <v>267</v>
      </c>
      <c r="AM19" s="44">
        <v>2008</v>
      </c>
      <c r="AN19" s="13">
        <v>13147</v>
      </c>
      <c r="AO19" s="13">
        <v>52423</v>
      </c>
      <c r="AP19" s="13">
        <v>14392</v>
      </c>
      <c r="AQ19" s="56">
        <v>0.82411</v>
      </c>
      <c r="AR19" s="13">
        <v>16213</v>
      </c>
      <c r="AS19" s="13">
        <v>4451</v>
      </c>
      <c r="AT19" s="13">
        <v>126</v>
      </c>
      <c r="AU19" s="13">
        <v>79</v>
      </c>
      <c r="AV19" s="13">
        <v>0</v>
      </c>
      <c r="AW19" s="13">
        <v>0</v>
      </c>
      <c r="AY19" s="44">
        <v>38</v>
      </c>
      <c r="AZ19" s="45" t="s">
        <v>267</v>
      </c>
      <c r="BA19" s="44">
        <v>6010</v>
      </c>
      <c r="BB19" s="44">
        <v>2008</v>
      </c>
      <c r="BC19">
        <v>4487</v>
      </c>
      <c r="BD19" s="75"/>
      <c r="BE19" s="70"/>
      <c r="BF19" s="71"/>
      <c r="BG19" s="60"/>
    </row>
    <row r="20" spans="1:59" ht="13.5">
      <c r="A20" s="44">
        <v>39</v>
      </c>
      <c r="B20" s="45" t="s">
        <v>216</v>
      </c>
      <c r="C20" s="44">
        <v>2008</v>
      </c>
      <c r="D20" s="59">
        <v>713.4</v>
      </c>
      <c r="E20" s="60">
        <v>92232685</v>
      </c>
      <c r="F20" s="60">
        <v>133440506</v>
      </c>
      <c r="G20" s="60">
        <v>225673191</v>
      </c>
      <c r="H20" s="60">
        <v>117664386</v>
      </c>
      <c r="I20" s="60">
        <v>4798404</v>
      </c>
      <c r="J20" s="60">
        <v>0</v>
      </c>
      <c r="K20" s="60">
        <v>122462790</v>
      </c>
      <c r="L20" s="60">
        <v>103210401</v>
      </c>
      <c r="M20" s="60">
        <v>2131223</v>
      </c>
      <c r="N20" s="60">
        <v>1050303</v>
      </c>
      <c r="O20" s="60">
        <v>106391927</v>
      </c>
      <c r="P20" s="60">
        <v>45126081</v>
      </c>
      <c r="Q20" s="60">
        <v>10270903</v>
      </c>
      <c r="R20" s="60">
        <v>5084649</v>
      </c>
      <c r="S20" s="60">
        <v>14380182</v>
      </c>
      <c r="T20" s="60">
        <v>1112727</v>
      </c>
      <c r="U20" s="60">
        <v>10609130</v>
      </c>
      <c r="V20" s="60">
        <v>6135133</v>
      </c>
      <c r="W20" s="60">
        <v>1778929</v>
      </c>
      <c r="X20" s="60">
        <v>1835391</v>
      </c>
      <c r="Y20" s="60">
        <v>1301186</v>
      </c>
      <c r="Z20" s="60">
        <v>1266257</v>
      </c>
      <c r="AA20" s="60">
        <v>3525404</v>
      </c>
      <c r="AB20" s="60">
        <v>1078086</v>
      </c>
      <c r="AC20" s="60">
        <v>103504058</v>
      </c>
      <c r="AD20" s="60">
        <v>2887869</v>
      </c>
      <c r="AE20" s="60">
        <v>593350</v>
      </c>
      <c r="AF20" s="60">
        <v>3481219</v>
      </c>
      <c r="AG20" s="60">
        <v>0</v>
      </c>
      <c r="AH20" s="60">
        <v>0</v>
      </c>
      <c r="AI20" s="60">
        <v>3481219</v>
      </c>
      <c r="AJ20" s="47"/>
      <c r="AK20" s="44">
        <v>39</v>
      </c>
      <c r="AL20" s="45" t="s">
        <v>216</v>
      </c>
      <c r="AM20" s="44">
        <v>2008</v>
      </c>
      <c r="AN20" s="13">
        <v>11240</v>
      </c>
      <c r="AO20" s="13">
        <v>42789</v>
      </c>
      <c r="AP20" s="13">
        <v>13952</v>
      </c>
      <c r="AQ20" s="56">
        <v>0.64086</v>
      </c>
      <c r="AR20" s="13">
        <v>17488</v>
      </c>
      <c r="AS20" s="13">
        <v>5702</v>
      </c>
      <c r="AT20" s="13">
        <v>101</v>
      </c>
      <c r="AU20" s="13">
        <v>101</v>
      </c>
      <c r="AV20" s="13">
        <v>0</v>
      </c>
      <c r="AW20" s="13">
        <v>0</v>
      </c>
      <c r="AY20" s="44">
        <v>39</v>
      </c>
      <c r="AZ20" s="45" t="s">
        <v>216</v>
      </c>
      <c r="BA20" s="44">
        <v>6010</v>
      </c>
      <c r="BB20" s="44">
        <v>2008</v>
      </c>
      <c r="BC20">
        <v>1579</v>
      </c>
      <c r="BD20" s="75"/>
      <c r="BE20" s="70"/>
      <c r="BF20" s="71"/>
      <c r="BG20" s="60"/>
    </row>
    <row r="21" spans="1:59" ht="13.5">
      <c r="A21" s="44">
        <v>43</v>
      </c>
      <c r="B21" s="45" t="s">
        <v>247</v>
      </c>
      <c r="C21" s="44">
        <v>2008</v>
      </c>
      <c r="D21" s="59">
        <v>283.51</v>
      </c>
      <c r="E21" s="60">
        <v>37596677</v>
      </c>
      <c r="F21" s="60">
        <v>55713848</v>
      </c>
      <c r="G21" s="60">
        <v>93310525</v>
      </c>
      <c r="H21" s="60">
        <v>54110782</v>
      </c>
      <c r="I21" s="60">
        <v>2173580</v>
      </c>
      <c r="J21" s="60">
        <v>94936</v>
      </c>
      <c r="K21" s="60">
        <v>56379298</v>
      </c>
      <c r="L21" s="60">
        <v>36931227</v>
      </c>
      <c r="M21" s="60">
        <v>1443529</v>
      </c>
      <c r="N21" s="60">
        <v>0</v>
      </c>
      <c r="O21" s="60">
        <v>38374756</v>
      </c>
      <c r="P21" s="60">
        <v>16714866</v>
      </c>
      <c r="Q21" s="60">
        <v>4441572</v>
      </c>
      <c r="R21" s="60">
        <v>1991954</v>
      </c>
      <c r="S21" s="60">
        <v>4460396</v>
      </c>
      <c r="T21" s="60">
        <v>457830</v>
      </c>
      <c r="U21" s="60">
        <v>3625229</v>
      </c>
      <c r="V21" s="60">
        <v>1699839</v>
      </c>
      <c r="W21" s="60">
        <v>639336</v>
      </c>
      <c r="X21" s="60">
        <v>395462</v>
      </c>
      <c r="Y21" s="60">
        <v>346442</v>
      </c>
      <c r="Z21" s="60">
        <v>310707</v>
      </c>
      <c r="AA21" s="60">
        <v>1165900</v>
      </c>
      <c r="AB21" s="60">
        <v>889669</v>
      </c>
      <c r="AC21" s="60">
        <v>37139202</v>
      </c>
      <c r="AD21" s="60">
        <v>1235554</v>
      </c>
      <c r="AE21" s="60">
        <v>0</v>
      </c>
      <c r="AF21" s="60">
        <v>1235554</v>
      </c>
      <c r="AG21" s="60">
        <v>0</v>
      </c>
      <c r="AH21" s="60">
        <v>0</v>
      </c>
      <c r="AI21" s="60">
        <v>1235554</v>
      </c>
      <c r="AJ21" s="47"/>
      <c r="AK21" s="44">
        <v>43</v>
      </c>
      <c r="AL21" s="45" t="s">
        <v>247</v>
      </c>
      <c r="AM21" s="44">
        <v>2008</v>
      </c>
      <c r="AN21" s="13">
        <v>3984</v>
      </c>
      <c r="AO21" s="13">
        <v>12342</v>
      </c>
      <c r="AP21" s="13">
        <v>4230</v>
      </c>
      <c r="AQ21" s="56">
        <v>0.79111</v>
      </c>
      <c r="AR21" s="13">
        <v>4948</v>
      </c>
      <c r="AS21" s="13">
        <v>1696</v>
      </c>
      <c r="AT21" s="13">
        <v>72</v>
      </c>
      <c r="AU21" s="13">
        <v>45</v>
      </c>
      <c r="AV21" s="13">
        <v>0</v>
      </c>
      <c r="AW21" s="13">
        <v>0</v>
      </c>
      <c r="AY21" s="44">
        <v>43</v>
      </c>
      <c r="AZ21" s="45" t="s">
        <v>247</v>
      </c>
      <c r="BA21" s="44">
        <v>6010</v>
      </c>
      <c r="BB21" s="44">
        <v>2008</v>
      </c>
      <c r="BC21">
        <v>683</v>
      </c>
      <c r="BD21" s="69"/>
      <c r="BE21" s="70"/>
      <c r="BF21" s="71"/>
      <c r="BG21" s="60"/>
    </row>
    <row r="22" spans="1:59" ht="13.5">
      <c r="A22" s="44">
        <v>45</v>
      </c>
      <c r="B22" s="45" t="s">
        <v>201</v>
      </c>
      <c r="C22" s="44">
        <v>2008</v>
      </c>
      <c r="D22" s="59">
        <v>132.17</v>
      </c>
      <c r="E22" s="60">
        <v>4554878</v>
      </c>
      <c r="F22" s="60">
        <v>10068407</v>
      </c>
      <c r="G22" s="60">
        <v>14623285</v>
      </c>
      <c r="H22" s="60">
        <v>3083189</v>
      </c>
      <c r="I22" s="60">
        <v>94397</v>
      </c>
      <c r="J22" s="60">
        <v>9680</v>
      </c>
      <c r="K22" s="60">
        <v>3187266</v>
      </c>
      <c r="L22" s="60">
        <v>11436019</v>
      </c>
      <c r="M22" s="60">
        <v>318884</v>
      </c>
      <c r="N22" s="60">
        <v>316174</v>
      </c>
      <c r="O22" s="60">
        <v>12071077</v>
      </c>
      <c r="P22" s="60">
        <v>5549706</v>
      </c>
      <c r="Q22" s="60">
        <v>1277578</v>
      </c>
      <c r="R22" s="60">
        <v>2034000</v>
      </c>
      <c r="S22" s="60">
        <v>1119430</v>
      </c>
      <c r="T22" s="60">
        <v>171853</v>
      </c>
      <c r="U22" s="60">
        <v>821238</v>
      </c>
      <c r="V22" s="60">
        <v>446575</v>
      </c>
      <c r="W22" s="60">
        <v>299354</v>
      </c>
      <c r="X22" s="60">
        <v>235679</v>
      </c>
      <c r="Y22" s="60">
        <v>49364</v>
      </c>
      <c r="Z22" s="60">
        <v>228487</v>
      </c>
      <c r="AA22" s="60">
        <v>565010</v>
      </c>
      <c r="AB22" s="60">
        <v>152714</v>
      </c>
      <c r="AC22" s="60">
        <v>12950988</v>
      </c>
      <c r="AD22" s="60">
        <v>-879911</v>
      </c>
      <c r="AE22" s="60">
        <v>657725</v>
      </c>
      <c r="AF22" s="60">
        <v>-222186</v>
      </c>
      <c r="AG22" s="60">
        <v>0</v>
      </c>
      <c r="AH22" s="60">
        <v>0</v>
      </c>
      <c r="AI22" s="60">
        <v>-222186</v>
      </c>
      <c r="AJ22" s="47"/>
      <c r="AK22" s="44">
        <v>45</v>
      </c>
      <c r="AL22" s="45" t="s">
        <v>201</v>
      </c>
      <c r="AM22" s="44">
        <v>2008</v>
      </c>
      <c r="AN22" s="13">
        <v>1214</v>
      </c>
      <c r="AO22" s="13">
        <v>4951</v>
      </c>
      <c r="AP22" s="13">
        <v>2036</v>
      </c>
      <c r="AQ22" s="56">
        <v>0.59619</v>
      </c>
      <c r="AR22" s="13">
        <v>406</v>
      </c>
      <c r="AS22" s="13">
        <v>167</v>
      </c>
      <c r="AT22" s="13">
        <v>86</v>
      </c>
      <c r="AU22" s="13">
        <v>86</v>
      </c>
      <c r="AV22" s="13">
        <v>29</v>
      </c>
      <c r="AW22" s="13">
        <v>0</v>
      </c>
      <c r="AY22" s="44">
        <v>45</v>
      </c>
      <c r="AZ22" s="45" t="s">
        <v>201</v>
      </c>
      <c r="BA22" s="44">
        <v>6010</v>
      </c>
      <c r="BB22" s="44">
        <v>2008</v>
      </c>
      <c r="BC22">
        <v>0</v>
      </c>
      <c r="BD22" s="69"/>
      <c r="BE22" s="70"/>
      <c r="BF22" s="71"/>
      <c r="BG22" s="60"/>
    </row>
    <row r="23" spans="1:59" ht="13.5">
      <c r="A23" s="44">
        <v>46</v>
      </c>
      <c r="B23" s="45" t="s">
        <v>232</v>
      </c>
      <c r="C23" s="44">
        <v>2008</v>
      </c>
      <c r="D23" s="59">
        <v>227.1</v>
      </c>
      <c r="E23" s="60">
        <v>13555796</v>
      </c>
      <c r="F23" s="60">
        <v>31512978</v>
      </c>
      <c r="G23" s="60">
        <v>45068774</v>
      </c>
      <c r="H23" s="60">
        <v>17010580</v>
      </c>
      <c r="I23" s="60">
        <v>386170</v>
      </c>
      <c r="J23" s="60">
        <v>0</v>
      </c>
      <c r="K23" s="60">
        <v>17396750</v>
      </c>
      <c r="L23" s="60">
        <v>27672024</v>
      </c>
      <c r="M23" s="60">
        <v>312595</v>
      </c>
      <c r="N23" s="60">
        <v>0</v>
      </c>
      <c r="O23" s="60">
        <v>27984619</v>
      </c>
      <c r="P23" s="60">
        <v>12855295</v>
      </c>
      <c r="Q23" s="60">
        <v>2519296</v>
      </c>
      <c r="R23" s="60">
        <v>2018184</v>
      </c>
      <c r="S23" s="60">
        <v>2768620</v>
      </c>
      <c r="T23" s="60">
        <v>742030</v>
      </c>
      <c r="U23" s="60">
        <v>2299782</v>
      </c>
      <c r="V23" s="60">
        <v>1238587</v>
      </c>
      <c r="W23" s="60">
        <v>360958</v>
      </c>
      <c r="X23" s="60">
        <v>377889</v>
      </c>
      <c r="Y23" s="60">
        <v>209633</v>
      </c>
      <c r="Z23" s="60">
        <v>25580</v>
      </c>
      <c r="AA23" s="60">
        <v>1395970</v>
      </c>
      <c r="AB23" s="60">
        <v>1354321</v>
      </c>
      <c r="AC23" s="60">
        <v>28166145</v>
      </c>
      <c r="AD23" s="60">
        <v>-181526</v>
      </c>
      <c r="AE23" s="60">
        <v>1085098</v>
      </c>
      <c r="AF23" s="60">
        <v>903572</v>
      </c>
      <c r="AG23" s="60">
        <v>0</v>
      </c>
      <c r="AH23" s="60">
        <v>0</v>
      </c>
      <c r="AI23" s="60">
        <v>903572</v>
      </c>
      <c r="AJ23" s="47"/>
      <c r="AK23" s="44">
        <v>46</v>
      </c>
      <c r="AL23" s="45" t="s">
        <v>232</v>
      </c>
      <c r="AM23" s="44">
        <v>2008</v>
      </c>
      <c r="AN23" s="13">
        <v>2419</v>
      </c>
      <c r="AO23" s="13">
        <v>9302</v>
      </c>
      <c r="AP23" s="13">
        <v>3216</v>
      </c>
      <c r="AQ23" s="56">
        <v>0.50579</v>
      </c>
      <c r="AR23" s="13">
        <v>2256</v>
      </c>
      <c r="AS23" s="13">
        <v>780</v>
      </c>
      <c r="AT23" s="13">
        <v>61</v>
      </c>
      <c r="AU23" s="13">
        <v>61</v>
      </c>
      <c r="AV23" s="13">
        <v>36</v>
      </c>
      <c r="AW23" s="13">
        <v>0</v>
      </c>
      <c r="AY23" s="44">
        <v>46</v>
      </c>
      <c r="AZ23" s="45" t="s">
        <v>232</v>
      </c>
      <c r="BA23" s="44">
        <v>6010</v>
      </c>
      <c r="BB23" s="44">
        <v>2008</v>
      </c>
      <c r="BC23">
        <v>0</v>
      </c>
      <c r="BD23" s="75"/>
      <c r="BE23" s="70"/>
      <c r="BF23" s="71"/>
      <c r="BG23" s="60"/>
    </row>
    <row r="24" spans="1:59" ht="13.5">
      <c r="A24" s="44">
        <v>50</v>
      </c>
      <c r="B24" s="45" t="s">
        <v>275</v>
      </c>
      <c r="C24" s="44">
        <v>2008</v>
      </c>
      <c r="D24" s="59">
        <v>805.1</v>
      </c>
      <c r="E24" s="60">
        <v>86460284</v>
      </c>
      <c r="F24" s="60">
        <v>164756794</v>
      </c>
      <c r="G24" s="60">
        <v>251217078</v>
      </c>
      <c r="H24" s="60">
        <v>103865052</v>
      </c>
      <c r="I24" s="60">
        <v>5108925</v>
      </c>
      <c r="J24" s="60">
        <v>21730467</v>
      </c>
      <c r="K24" s="60">
        <v>130704444</v>
      </c>
      <c r="L24" s="60">
        <v>120512634</v>
      </c>
      <c r="M24" s="60">
        <v>2774515</v>
      </c>
      <c r="N24" s="60">
        <v>0</v>
      </c>
      <c r="O24" s="60">
        <v>123287149</v>
      </c>
      <c r="P24" s="60">
        <v>52081000</v>
      </c>
      <c r="Q24" s="60">
        <v>12578167</v>
      </c>
      <c r="R24" s="60">
        <v>3123797</v>
      </c>
      <c r="S24" s="60">
        <v>23098693</v>
      </c>
      <c r="T24" s="60">
        <v>1411121</v>
      </c>
      <c r="U24" s="60">
        <v>11642390</v>
      </c>
      <c r="V24" s="60">
        <v>6809858</v>
      </c>
      <c r="W24" s="60">
        <v>500295</v>
      </c>
      <c r="X24" s="60">
        <v>532575</v>
      </c>
      <c r="Y24" s="60">
        <v>935198</v>
      </c>
      <c r="Z24" s="60">
        <v>879231</v>
      </c>
      <c r="AA24" s="60">
        <v>2871345</v>
      </c>
      <c r="AB24" s="60">
        <v>2153166</v>
      </c>
      <c r="AC24" s="60">
        <v>118616836</v>
      </c>
      <c r="AD24" s="60">
        <v>4670313</v>
      </c>
      <c r="AE24" s="60">
        <v>-15529317</v>
      </c>
      <c r="AF24" s="60">
        <v>-10859004</v>
      </c>
      <c r="AG24" s="60">
        <v>0</v>
      </c>
      <c r="AH24" s="60">
        <v>0</v>
      </c>
      <c r="AI24" s="60">
        <v>-10859004</v>
      </c>
      <c r="AJ24" s="47"/>
      <c r="AK24" s="44">
        <v>50</v>
      </c>
      <c r="AL24" s="45" t="s">
        <v>275</v>
      </c>
      <c r="AM24" s="44">
        <v>2008</v>
      </c>
      <c r="AN24" s="13">
        <v>13790</v>
      </c>
      <c r="AO24" s="13">
        <v>52044</v>
      </c>
      <c r="AP24" s="13">
        <v>14008</v>
      </c>
      <c r="AQ24" s="56">
        <v>0.85921</v>
      </c>
      <c r="AR24" s="13">
        <v>16563</v>
      </c>
      <c r="AS24" s="13">
        <v>4458</v>
      </c>
      <c r="AT24" s="13">
        <v>141</v>
      </c>
      <c r="AU24" s="13">
        <v>87</v>
      </c>
      <c r="AV24" s="13">
        <v>0</v>
      </c>
      <c r="AW24" s="13">
        <v>0</v>
      </c>
      <c r="AY24" s="44">
        <v>50</v>
      </c>
      <c r="AZ24" s="45" t="s">
        <v>275</v>
      </c>
      <c r="BA24" s="44">
        <v>6010</v>
      </c>
      <c r="BB24" s="44">
        <v>2008</v>
      </c>
      <c r="BC24">
        <v>3381</v>
      </c>
      <c r="BD24" s="72"/>
      <c r="BE24" s="70"/>
      <c r="BF24" s="71"/>
      <c r="BG24" s="60"/>
    </row>
    <row r="25" spans="1:59" ht="13.5">
      <c r="A25" s="44">
        <v>54</v>
      </c>
      <c r="B25" s="45" t="s">
        <v>208</v>
      </c>
      <c r="C25" s="44">
        <v>2008</v>
      </c>
      <c r="D25" s="59">
        <v>211.5</v>
      </c>
      <c r="E25" s="60">
        <v>5553296</v>
      </c>
      <c r="F25" s="60">
        <v>20961219</v>
      </c>
      <c r="G25" s="60">
        <v>26514515</v>
      </c>
      <c r="H25" s="60">
        <v>7835066</v>
      </c>
      <c r="I25" s="60">
        <v>597153</v>
      </c>
      <c r="J25" s="60">
        <v>283291</v>
      </c>
      <c r="K25" s="60">
        <v>8715510</v>
      </c>
      <c r="L25" s="60">
        <v>17799005</v>
      </c>
      <c r="M25" s="60">
        <v>2353884</v>
      </c>
      <c r="N25" s="60">
        <v>963455</v>
      </c>
      <c r="O25" s="60">
        <v>21116344</v>
      </c>
      <c r="P25" s="60">
        <v>9926212</v>
      </c>
      <c r="Q25" s="60">
        <v>2806874</v>
      </c>
      <c r="R25" s="60">
        <v>2093840</v>
      </c>
      <c r="S25" s="60">
        <v>1968794</v>
      </c>
      <c r="T25" s="60">
        <v>544305</v>
      </c>
      <c r="U25" s="60">
        <v>638653</v>
      </c>
      <c r="V25" s="60">
        <v>991910</v>
      </c>
      <c r="W25" s="60">
        <v>143178</v>
      </c>
      <c r="X25" s="60">
        <v>275862</v>
      </c>
      <c r="Y25" s="60">
        <v>209925</v>
      </c>
      <c r="Z25" s="60">
        <v>37069</v>
      </c>
      <c r="AA25" s="60">
        <v>535795</v>
      </c>
      <c r="AB25" s="60">
        <v>451456</v>
      </c>
      <c r="AC25" s="60">
        <v>20623873</v>
      </c>
      <c r="AD25" s="60">
        <v>492471</v>
      </c>
      <c r="AE25" s="60">
        <v>0</v>
      </c>
      <c r="AF25" s="60">
        <v>492471</v>
      </c>
      <c r="AG25" s="60">
        <v>0</v>
      </c>
      <c r="AH25" s="60">
        <v>0</v>
      </c>
      <c r="AI25" s="60">
        <v>492471</v>
      </c>
      <c r="AJ25" s="47"/>
      <c r="AK25" s="44">
        <v>54</v>
      </c>
      <c r="AL25" s="45" t="s">
        <v>208</v>
      </c>
      <c r="AM25" s="44">
        <v>2008</v>
      </c>
      <c r="AN25" s="13">
        <v>2002</v>
      </c>
      <c r="AO25" s="13">
        <v>8120</v>
      </c>
      <c r="AP25" s="13">
        <v>2931</v>
      </c>
      <c r="AQ25" s="56">
        <v>0.52812</v>
      </c>
      <c r="AR25" s="13">
        <v>1144</v>
      </c>
      <c r="AS25" s="13">
        <v>413</v>
      </c>
      <c r="AT25" s="13">
        <v>45</v>
      </c>
      <c r="AU25" s="13">
        <v>45</v>
      </c>
      <c r="AV25" s="13">
        <v>20</v>
      </c>
      <c r="AW25" s="13">
        <v>0</v>
      </c>
      <c r="AY25" s="44">
        <v>54</v>
      </c>
      <c r="AZ25" s="45" t="s">
        <v>208</v>
      </c>
      <c r="BA25" s="44">
        <v>6010</v>
      </c>
      <c r="BB25" s="44">
        <v>2008</v>
      </c>
      <c r="BC25">
        <v>0</v>
      </c>
      <c r="BD25" s="74"/>
      <c r="BE25" s="70"/>
      <c r="BF25" s="71"/>
      <c r="BG25" s="60"/>
    </row>
    <row r="26" spans="1:59" ht="13.5">
      <c r="A26" s="44">
        <v>56</v>
      </c>
      <c r="B26" s="45" t="s">
        <v>250</v>
      </c>
      <c r="C26" s="44">
        <v>2008</v>
      </c>
      <c r="D26" s="59">
        <v>106.76</v>
      </c>
      <c r="E26" s="60">
        <v>3793574</v>
      </c>
      <c r="F26" s="60">
        <v>13030695</v>
      </c>
      <c r="G26" s="60">
        <v>16824269</v>
      </c>
      <c r="H26" s="60">
        <v>3223606</v>
      </c>
      <c r="I26" s="60">
        <v>478659</v>
      </c>
      <c r="J26" s="60">
        <v>18950</v>
      </c>
      <c r="K26" s="60">
        <v>3721215</v>
      </c>
      <c r="L26" s="60">
        <v>13103054</v>
      </c>
      <c r="M26" s="60">
        <v>76660</v>
      </c>
      <c r="N26" s="60">
        <v>1287113</v>
      </c>
      <c r="O26" s="60">
        <v>14466827</v>
      </c>
      <c r="P26" s="60">
        <v>6227771</v>
      </c>
      <c r="Q26" s="60">
        <v>1643254</v>
      </c>
      <c r="R26" s="60">
        <v>1222458</v>
      </c>
      <c r="S26" s="60">
        <v>1329224</v>
      </c>
      <c r="T26" s="60">
        <v>280032</v>
      </c>
      <c r="U26" s="60">
        <v>1070499</v>
      </c>
      <c r="V26" s="60">
        <v>741165</v>
      </c>
      <c r="W26" s="60">
        <v>39473</v>
      </c>
      <c r="X26" s="60">
        <v>142785</v>
      </c>
      <c r="Y26" s="60">
        <v>82267</v>
      </c>
      <c r="Z26" s="60">
        <v>237770</v>
      </c>
      <c r="AA26" s="60">
        <v>683763</v>
      </c>
      <c r="AB26" s="60">
        <v>182340</v>
      </c>
      <c r="AC26" s="60">
        <v>13882801</v>
      </c>
      <c r="AD26" s="60">
        <v>584026</v>
      </c>
      <c r="AE26" s="60">
        <v>105877</v>
      </c>
      <c r="AF26" s="60">
        <v>689903</v>
      </c>
      <c r="AG26" s="60">
        <v>0</v>
      </c>
      <c r="AH26" s="60">
        <v>0</v>
      </c>
      <c r="AI26" s="60">
        <v>689903</v>
      </c>
      <c r="AK26" s="44">
        <v>56</v>
      </c>
      <c r="AL26" s="45" t="s">
        <v>250</v>
      </c>
      <c r="AM26" s="44">
        <v>2008</v>
      </c>
      <c r="AN26" s="13">
        <v>1630</v>
      </c>
      <c r="AO26" s="13">
        <v>6879</v>
      </c>
      <c r="AP26" s="13">
        <v>2249</v>
      </c>
      <c r="AQ26" s="56">
        <v>0.72477</v>
      </c>
      <c r="AR26" s="13">
        <v>1551</v>
      </c>
      <c r="AS26" s="13">
        <v>507</v>
      </c>
      <c r="AT26" s="13">
        <v>26</v>
      </c>
      <c r="AU26" s="13">
        <v>20</v>
      </c>
      <c r="AV26" s="13">
        <v>0</v>
      </c>
      <c r="AW26" s="13">
        <v>0</v>
      </c>
      <c r="AY26" s="44">
        <v>56</v>
      </c>
      <c r="AZ26" s="45" t="s">
        <v>250</v>
      </c>
      <c r="BA26" s="44">
        <v>6010</v>
      </c>
      <c r="BB26" s="44">
        <v>2008</v>
      </c>
      <c r="BC26">
        <v>0</v>
      </c>
      <c r="BD26" s="74"/>
      <c r="BE26" s="70"/>
      <c r="BF26" s="71"/>
      <c r="BG26" s="60"/>
    </row>
    <row r="27" spans="1:59" ht="13.5">
      <c r="A27" s="44">
        <v>58</v>
      </c>
      <c r="B27" s="45" t="s">
        <v>251</v>
      </c>
      <c r="C27" s="44">
        <v>2008</v>
      </c>
      <c r="D27" s="59">
        <v>1639.62</v>
      </c>
      <c r="E27" s="60">
        <v>226109724</v>
      </c>
      <c r="F27" s="60">
        <v>331944180</v>
      </c>
      <c r="G27" s="60">
        <v>558053904</v>
      </c>
      <c r="H27" s="60">
        <v>256467473</v>
      </c>
      <c r="I27" s="60">
        <v>10476443</v>
      </c>
      <c r="J27" s="60">
        <v>1014029</v>
      </c>
      <c r="K27" s="60">
        <v>267957945</v>
      </c>
      <c r="L27" s="60">
        <v>290095959</v>
      </c>
      <c r="M27" s="60">
        <v>8282027</v>
      </c>
      <c r="N27" s="60">
        <v>0</v>
      </c>
      <c r="O27" s="60">
        <v>298377986</v>
      </c>
      <c r="P27" s="60">
        <v>110206367</v>
      </c>
      <c r="Q27" s="60">
        <v>29282576</v>
      </c>
      <c r="R27" s="60">
        <v>25923681</v>
      </c>
      <c r="S27" s="60">
        <v>59708117</v>
      </c>
      <c r="T27" s="60">
        <v>2801389</v>
      </c>
      <c r="U27" s="60">
        <v>30712129</v>
      </c>
      <c r="V27" s="60">
        <v>14991872</v>
      </c>
      <c r="W27" s="60">
        <v>1669832</v>
      </c>
      <c r="X27" s="60">
        <v>2419591</v>
      </c>
      <c r="Y27" s="60">
        <v>1413676</v>
      </c>
      <c r="Z27" s="60">
        <v>3549786</v>
      </c>
      <c r="AA27" s="60">
        <v>2945342</v>
      </c>
      <c r="AB27" s="60">
        <v>5268642</v>
      </c>
      <c r="AC27" s="60">
        <v>290893000</v>
      </c>
      <c r="AD27" s="60">
        <v>7484986</v>
      </c>
      <c r="AE27" s="60">
        <v>-14071178</v>
      </c>
      <c r="AF27" s="60">
        <v>-6586192</v>
      </c>
      <c r="AG27" s="60">
        <v>0</v>
      </c>
      <c r="AH27" s="60">
        <v>0</v>
      </c>
      <c r="AI27" s="60">
        <v>-6586192</v>
      </c>
      <c r="AK27" s="44">
        <v>58</v>
      </c>
      <c r="AL27" s="45" t="s">
        <v>251</v>
      </c>
      <c r="AM27" s="44">
        <v>2008</v>
      </c>
      <c r="AN27" s="13">
        <v>31658</v>
      </c>
      <c r="AO27" s="13">
        <v>134858</v>
      </c>
      <c r="AP27" s="13">
        <v>35234</v>
      </c>
      <c r="AQ27" s="56">
        <v>0.74013</v>
      </c>
      <c r="AR27" s="13">
        <v>54641</v>
      </c>
      <c r="AS27" s="13">
        <v>14276</v>
      </c>
      <c r="AT27" s="13">
        <v>226</v>
      </c>
      <c r="AU27" s="13">
        <v>222</v>
      </c>
      <c r="AV27" s="13">
        <v>0</v>
      </c>
      <c r="AW27" s="13">
        <v>0</v>
      </c>
      <c r="AY27" s="44">
        <v>58</v>
      </c>
      <c r="AZ27" s="45" t="s">
        <v>251</v>
      </c>
      <c r="BA27" s="44"/>
      <c r="BB27" s="44">
        <v>2008</v>
      </c>
      <c r="BC27">
        <v>6280</v>
      </c>
      <c r="BD27" s="75"/>
      <c r="BE27" s="70"/>
      <c r="BF27" s="71"/>
      <c r="BG27" s="60"/>
    </row>
    <row r="28" spans="1:59" ht="13.5">
      <c r="A28" s="44">
        <v>63</v>
      </c>
      <c r="B28" s="45" t="s">
        <v>211</v>
      </c>
      <c r="C28" s="44">
        <v>2008</v>
      </c>
      <c r="D28" s="59">
        <v>557.86</v>
      </c>
      <c r="E28" s="60">
        <v>119832222</v>
      </c>
      <c r="F28" s="60">
        <v>143090315</v>
      </c>
      <c r="G28" s="60">
        <v>262922537</v>
      </c>
      <c r="H28" s="60">
        <v>155770359</v>
      </c>
      <c r="I28" s="60">
        <v>2020310</v>
      </c>
      <c r="J28" s="60">
        <v>686302</v>
      </c>
      <c r="K28" s="60">
        <v>158476971</v>
      </c>
      <c r="L28" s="60">
        <v>104445566</v>
      </c>
      <c r="M28" s="60">
        <v>744396</v>
      </c>
      <c r="N28" s="60">
        <v>0</v>
      </c>
      <c r="O28" s="60">
        <v>105189962</v>
      </c>
      <c r="P28" s="60">
        <v>31678902</v>
      </c>
      <c r="Q28" s="60">
        <v>12161020</v>
      </c>
      <c r="R28" s="60">
        <v>8836744</v>
      </c>
      <c r="S28" s="60">
        <v>12868509</v>
      </c>
      <c r="T28" s="60">
        <v>1015184</v>
      </c>
      <c r="U28" s="60">
        <v>8307494</v>
      </c>
      <c r="V28" s="60">
        <v>3296495</v>
      </c>
      <c r="W28" s="60">
        <v>1042818</v>
      </c>
      <c r="X28" s="60">
        <v>879536</v>
      </c>
      <c r="Y28" s="60">
        <v>1331247</v>
      </c>
      <c r="Z28" s="60">
        <v>1786310</v>
      </c>
      <c r="AA28" s="60">
        <v>10912970</v>
      </c>
      <c r="AB28" s="60">
        <v>1811980</v>
      </c>
      <c r="AC28" s="60">
        <v>95929209</v>
      </c>
      <c r="AD28" s="60">
        <v>9260753</v>
      </c>
      <c r="AE28" s="60">
        <v>-2378498</v>
      </c>
      <c r="AF28" s="60">
        <v>6882255</v>
      </c>
      <c r="AG28" s="60">
        <v>0</v>
      </c>
      <c r="AH28" s="60">
        <v>0</v>
      </c>
      <c r="AI28" s="60">
        <v>6882255</v>
      </c>
      <c r="AJ28" s="47"/>
      <c r="AK28" s="44">
        <v>63</v>
      </c>
      <c r="AL28" s="45" t="s">
        <v>211</v>
      </c>
      <c r="AM28" s="44">
        <v>2008</v>
      </c>
      <c r="AN28" s="13">
        <v>11731</v>
      </c>
      <c r="AO28" s="13">
        <v>37512</v>
      </c>
      <c r="AP28" s="13">
        <v>12161</v>
      </c>
      <c r="AQ28" s="56">
        <v>0.8306</v>
      </c>
      <c r="AR28" s="13">
        <v>16614</v>
      </c>
      <c r="AS28" s="13">
        <v>5386</v>
      </c>
      <c r="AT28" s="13">
        <v>140</v>
      </c>
      <c r="AU28" s="13">
        <v>107</v>
      </c>
      <c r="AV28" s="13">
        <v>0</v>
      </c>
      <c r="AW28" s="13">
        <v>22</v>
      </c>
      <c r="AY28" s="44">
        <v>63</v>
      </c>
      <c r="AZ28" s="45" t="s">
        <v>211</v>
      </c>
      <c r="BA28" s="44">
        <v>6010</v>
      </c>
      <c r="BB28" s="44">
        <v>2008</v>
      </c>
      <c r="BC28">
        <v>1871</v>
      </c>
      <c r="BD28" s="75"/>
      <c r="BE28" s="70"/>
      <c r="BF28" s="71"/>
      <c r="BG28" s="60"/>
    </row>
    <row r="29" spans="1:59" ht="13.5">
      <c r="A29" s="44">
        <v>78</v>
      </c>
      <c r="B29" s="45" t="s">
        <v>237</v>
      </c>
      <c r="C29" s="44">
        <v>2008</v>
      </c>
      <c r="D29" s="59">
        <v>458.89</v>
      </c>
      <c r="E29" s="60">
        <v>53192926</v>
      </c>
      <c r="F29" s="60">
        <v>65040866</v>
      </c>
      <c r="G29" s="60">
        <v>118233792</v>
      </c>
      <c r="H29" s="60">
        <v>54461810</v>
      </c>
      <c r="I29" s="60">
        <v>3096381</v>
      </c>
      <c r="J29" s="60">
        <v>193193</v>
      </c>
      <c r="K29" s="60">
        <v>57751384</v>
      </c>
      <c r="L29" s="60">
        <v>60482408</v>
      </c>
      <c r="M29" s="60">
        <v>1320660</v>
      </c>
      <c r="N29" s="60">
        <v>1314036</v>
      </c>
      <c r="O29" s="60">
        <v>63117104</v>
      </c>
      <c r="P29" s="60">
        <v>28268581</v>
      </c>
      <c r="Q29" s="60">
        <v>7040146</v>
      </c>
      <c r="R29" s="60">
        <v>3176870</v>
      </c>
      <c r="S29" s="60">
        <v>9263327</v>
      </c>
      <c r="T29" s="60">
        <v>477317</v>
      </c>
      <c r="U29" s="60">
        <v>2664796</v>
      </c>
      <c r="V29" s="60">
        <v>4187976</v>
      </c>
      <c r="W29" s="60">
        <v>301091</v>
      </c>
      <c r="X29" s="60">
        <v>1113560</v>
      </c>
      <c r="Y29" s="60">
        <v>315204</v>
      </c>
      <c r="Z29" s="60">
        <v>1218559</v>
      </c>
      <c r="AA29" s="60">
        <v>3597715</v>
      </c>
      <c r="AB29" s="60">
        <v>878920</v>
      </c>
      <c r="AC29" s="60">
        <v>62504062</v>
      </c>
      <c r="AD29" s="60">
        <v>613042</v>
      </c>
      <c r="AE29" s="60">
        <v>695335</v>
      </c>
      <c r="AF29" s="60">
        <v>1308377</v>
      </c>
      <c r="AG29" s="60">
        <v>0</v>
      </c>
      <c r="AH29" s="60">
        <v>0</v>
      </c>
      <c r="AI29" s="60">
        <v>1308377</v>
      </c>
      <c r="AJ29" s="47"/>
      <c r="AK29" s="44">
        <v>78</v>
      </c>
      <c r="AL29" s="45" t="s">
        <v>237</v>
      </c>
      <c r="AM29" s="44">
        <v>2008</v>
      </c>
      <c r="AN29" s="13">
        <v>6208</v>
      </c>
      <c r="AO29" s="13">
        <v>21432</v>
      </c>
      <c r="AP29" s="13">
        <v>7666</v>
      </c>
      <c r="AQ29" s="56">
        <v>0.61128</v>
      </c>
      <c r="AR29" s="13">
        <v>9642</v>
      </c>
      <c r="AS29" s="13">
        <v>3449</v>
      </c>
      <c r="AT29" s="13">
        <v>50</v>
      </c>
      <c r="AU29" s="13">
        <v>47</v>
      </c>
      <c r="AV29" s="13">
        <v>0</v>
      </c>
      <c r="AW29" s="13">
        <v>0</v>
      </c>
      <c r="AY29" s="44">
        <v>78</v>
      </c>
      <c r="AZ29" s="45" t="s">
        <v>237</v>
      </c>
      <c r="BA29" s="44">
        <v>6010</v>
      </c>
      <c r="BB29" s="44">
        <v>2008</v>
      </c>
      <c r="BC29">
        <v>1601</v>
      </c>
      <c r="BD29" s="69"/>
      <c r="BE29" s="70"/>
      <c r="BF29" s="71"/>
      <c r="BG29" s="60"/>
    </row>
    <row r="30" spans="1:59" ht="13.5">
      <c r="A30" s="44">
        <v>79</v>
      </c>
      <c r="B30" s="45" t="s">
        <v>227</v>
      </c>
      <c r="C30" s="44">
        <v>2008</v>
      </c>
      <c r="D30" s="59">
        <v>156.17</v>
      </c>
      <c r="E30" s="60">
        <v>10470107</v>
      </c>
      <c r="F30" s="60">
        <v>28543869</v>
      </c>
      <c r="G30" s="60">
        <v>39013976</v>
      </c>
      <c r="H30" s="60">
        <v>14803732</v>
      </c>
      <c r="I30" s="60">
        <v>480554</v>
      </c>
      <c r="J30" s="60">
        <v>4923</v>
      </c>
      <c r="K30" s="60">
        <v>15289209</v>
      </c>
      <c r="L30" s="60">
        <v>23724767</v>
      </c>
      <c r="M30" s="60">
        <v>320697</v>
      </c>
      <c r="N30" s="60">
        <v>1755059</v>
      </c>
      <c r="O30" s="60">
        <v>25800523</v>
      </c>
      <c r="P30" s="60">
        <v>9686205</v>
      </c>
      <c r="Q30" s="60">
        <v>2850468</v>
      </c>
      <c r="R30" s="60">
        <v>2191178</v>
      </c>
      <c r="S30" s="60">
        <v>3167764</v>
      </c>
      <c r="T30" s="60">
        <v>325014</v>
      </c>
      <c r="U30" s="60">
        <v>1536786</v>
      </c>
      <c r="V30" s="60">
        <v>1087264</v>
      </c>
      <c r="W30" s="60">
        <v>386356</v>
      </c>
      <c r="X30" s="60">
        <v>338667</v>
      </c>
      <c r="Y30" s="60">
        <v>20709</v>
      </c>
      <c r="Z30" s="60">
        <v>520912</v>
      </c>
      <c r="AA30" s="60">
        <v>1181719</v>
      </c>
      <c r="AB30" s="60">
        <v>890731</v>
      </c>
      <c r="AC30" s="60">
        <v>24183773</v>
      </c>
      <c r="AD30" s="60">
        <v>1616750</v>
      </c>
      <c r="AE30" s="60">
        <v>89019</v>
      </c>
      <c r="AF30" s="60">
        <v>1705769</v>
      </c>
      <c r="AG30" s="60">
        <v>0</v>
      </c>
      <c r="AH30" s="60">
        <v>0</v>
      </c>
      <c r="AI30" s="60">
        <v>1705769</v>
      </c>
      <c r="AJ30" s="47"/>
      <c r="AK30" s="44">
        <v>79</v>
      </c>
      <c r="AL30" s="45" t="s">
        <v>227</v>
      </c>
      <c r="AM30" s="44">
        <v>2008</v>
      </c>
      <c r="AN30" s="13">
        <v>1836</v>
      </c>
      <c r="AO30" s="13">
        <v>6826</v>
      </c>
      <c r="AP30" s="13">
        <v>2020</v>
      </c>
      <c r="AQ30" s="56">
        <v>0.90904</v>
      </c>
      <c r="AR30" s="13">
        <v>1832</v>
      </c>
      <c r="AS30" s="13">
        <v>542</v>
      </c>
      <c r="AT30" s="13">
        <v>25</v>
      </c>
      <c r="AU30" s="13">
        <v>15</v>
      </c>
      <c r="AV30" s="13">
        <v>0</v>
      </c>
      <c r="AW30" s="13">
        <v>0</v>
      </c>
      <c r="AY30" s="44">
        <v>79</v>
      </c>
      <c r="AZ30" s="45" t="s">
        <v>227</v>
      </c>
      <c r="BA30" s="44">
        <v>6010</v>
      </c>
      <c r="BB30" s="44">
        <v>2008</v>
      </c>
      <c r="BC30">
        <v>0</v>
      </c>
      <c r="BD30" s="69"/>
      <c r="BE30" s="70"/>
      <c r="BF30" s="71"/>
      <c r="BG30" s="60"/>
    </row>
    <row r="31" spans="1:59" ht="13.5">
      <c r="A31" s="44">
        <v>80</v>
      </c>
      <c r="B31" s="45" t="s">
        <v>228</v>
      </c>
      <c r="C31" s="44">
        <v>2008</v>
      </c>
      <c r="D31" s="59">
        <v>69.27</v>
      </c>
      <c r="E31" s="60">
        <v>2381399</v>
      </c>
      <c r="F31" s="60">
        <v>1749979</v>
      </c>
      <c r="G31" s="60">
        <v>4131378</v>
      </c>
      <c r="H31" s="60">
        <v>-1012537</v>
      </c>
      <c r="I31" s="60">
        <v>35517</v>
      </c>
      <c r="J31" s="60">
        <v>0</v>
      </c>
      <c r="K31" s="60">
        <v>-977020</v>
      </c>
      <c r="L31" s="60">
        <v>5108398</v>
      </c>
      <c r="M31" s="60">
        <v>40618</v>
      </c>
      <c r="N31" s="60">
        <v>499238</v>
      </c>
      <c r="O31" s="60">
        <v>5648254</v>
      </c>
      <c r="P31" s="60">
        <v>2964619</v>
      </c>
      <c r="Q31" s="60">
        <v>715298</v>
      </c>
      <c r="R31" s="60">
        <v>275597</v>
      </c>
      <c r="S31" s="60">
        <v>441096</v>
      </c>
      <c r="T31" s="60">
        <v>155311</v>
      </c>
      <c r="U31" s="60">
        <v>389794</v>
      </c>
      <c r="V31" s="60">
        <v>475342</v>
      </c>
      <c r="W31" s="60">
        <v>8368</v>
      </c>
      <c r="X31" s="60">
        <v>94517</v>
      </c>
      <c r="Y31" s="60">
        <v>29746</v>
      </c>
      <c r="Z31" s="60">
        <v>136655</v>
      </c>
      <c r="AA31" s="60">
        <v>40322</v>
      </c>
      <c r="AB31" s="60">
        <v>123734</v>
      </c>
      <c r="AC31" s="60">
        <v>5850399</v>
      </c>
      <c r="AD31" s="60">
        <v>-202145</v>
      </c>
      <c r="AE31" s="60">
        <v>219788</v>
      </c>
      <c r="AF31" s="60">
        <v>17643</v>
      </c>
      <c r="AG31" s="60">
        <v>0</v>
      </c>
      <c r="AH31" s="60">
        <v>0</v>
      </c>
      <c r="AI31" s="60">
        <v>17643</v>
      </c>
      <c r="AJ31" s="47"/>
      <c r="AK31" s="44">
        <v>80</v>
      </c>
      <c r="AL31" s="45" t="s">
        <v>228</v>
      </c>
      <c r="AM31" s="44">
        <v>2008</v>
      </c>
      <c r="AN31" s="13">
        <v>252</v>
      </c>
      <c r="AO31" s="13">
        <v>798</v>
      </c>
      <c r="AP31" s="13">
        <v>305</v>
      </c>
      <c r="AQ31" s="56">
        <v>0.82515</v>
      </c>
      <c r="AR31" s="13">
        <v>115</v>
      </c>
      <c r="AS31" s="13">
        <v>44</v>
      </c>
      <c r="AT31" s="13">
        <v>44</v>
      </c>
      <c r="AU31" s="13">
        <v>33</v>
      </c>
      <c r="AV31" s="13">
        <v>8</v>
      </c>
      <c r="AW31" s="13">
        <v>0</v>
      </c>
      <c r="AY31" s="44">
        <v>80</v>
      </c>
      <c r="AZ31" s="45" t="s">
        <v>228</v>
      </c>
      <c r="BA31" s="44">
        <v>6010</v>
      </c>
      <c r="BB31" s="44">
        <v>2008</v>
      </c>
      <c r="BC31">
        <v>0</v>
      </c>
      <c r="BD31" s="69"/>
      <c r="BE31" s="70"/>
      <c r="BF31" s="71"/>
      <c r="BG31" s="60"/>
    </row>
    <row r="32" spans="1:59" ht="13.5">
      <c r="A32" s="44">
        <v>81</v>
      </c>
      <c r="B32" s="45" t="s">
        <v>210</v>
      </c>
      <c r="C32" s="44">
        <v>2008</v>
      </c>
      <c r="D32" s="59">
        <v>1416.3</v>
      </c>
      <c r="E32" s="60">
        <v>504712266</v>
      </c>
      <c r="F32" s="60">
        <v>255498073</v>
      </c>
      <c r="G32" s="60">
        <v>760210339</v>
      </c>
      <c r="H32" s="60">
        <v>476652412</v>
      </c>
      <c r="I32" s="60">
        <v>8394723</v>
      </c>
      <c r="J32" s="60">
        <v>0</v>
      </c>
      <c r="K32" s="60">
        <v>485047135</v>
      </c>
      <c r="L32" s="60">
        <v>275163204</v>
      </c>
      <c r="M32" s="60">
        <v>1168342</v>
      </c>
      <c r="N32" s="60">
        <v>0</v>
      </c>
      <c r="O32" s="60">
        <v>276331546</v>
      </c>
      <c r="P32" s="60">
        <v>99262767</v>
      </c>
      <c r="Q32" s="60">
        <v>21286097</v>
      </c>
      <c r="R32" s="60">
        <v>4439939</v>
      </c>
      <c r="S32" s="60">
        <v>35957597</v>
      </c>
      <c r="T32" s="60">
        <v>2132644</v>
      </c>
      <c r="U32" s="60">
        <v>14302732</v>
      </c>
      <c r="V32" s="60">
        <v>12325500</v>
      </c>
      <c r="W32" s="60">
        <v>1309974</v>
      </c>
      <c r="X32" s="60">
        <v>763988</v>
      </c>
      <c r="Y32" s="60">
        <v>2827445</v>
      </c>
      <c r="Z32" s="60">
        <v>7677071</v>
      </c>
      <c r="AA32" s="60">
        <v>25674817</v>
      </c>
      <c r="AB32" s="60">
        <v>5625839</v>
      </c>
      <c r="AC32" s="60">
        <v>233586410</v>
      </c>
      <c r="AD32" s="60">
        <v>42745136</v>
      </c>
      <c r="AE32" s="60">
        <v>0</v>
      </c>
      <c r="AF32" s="60">
        <v>42745136</v>
      </c>
      <c r="AG32" s="60">
        <v>0</v>
      </c>
      <c r="AH32" s="60">
        <v>0</v>
      </c>
      <c r="AI32" s="60">
        <v>42745136</v>
      </c>
      <c r="AJ32" s="47"/>
      <c r="AK32" s="44">
        <v>81</v>
      </c>
      <c r="AL32" s="45" t="s">
        <v>210</v>
      </c>
      <c r="AM32" s="44">
        <v>2008</v>
      </c>
      <c r="AN32" s="13">
        <v>22063</v>
      </c>
      <c r="AO32" s="13">
        <v>83605</v>
      </c>
      <c r="AP32" s="13">
        <v>22500</v>
      </c>
      <c r="AQ32" s="56">
        <v>0.85519</v>
      </c>
      <c r="AR32" s="13">
        <v>55506</v>
      </c>
      <c r="AS32" s="13">
        <v>14938</v>
      </c>
      <c r="AT32" s="13">
        <v>225</v>
      </c>
      <c r="AU32" s="13">
        <v>225</v>
      </c>
      <c r="AV32" s="13">
        <v>0</v>
      </c>
      <c r="AW32" s="13">
        <v>0</v>
      </c>
      <c r="AY32" s="44">
        <v>81</v>
      </c>
      <c r="AZ32" s="45" t="s">
        <v>210</v>
      </c>
      <c r="BA32" s="44">
        <v>6010</v>
      </c>
      <c r="BB32" s="44">
        <v>2008</v>
      </c>
      <c r="BC32">
        <v>3606</v>
      </c>
      <c r="BD32" s="72"/>
      <c r="BE32" s="70"/>
      <c r="BF32" s="71"/>
      <c r="BG32" s="60"/>
    </row>
    <row r="33" spans="1:59" ht="13.5">
      <c r="A33" s="44">
        <v>82</v>
      </c>
      <c r="B33" s="45" t="s">
        <v>209</v>
      </c>
      <c r="C33" s="44">
        <v>2008</v>
      </c>
      <c r="D33" s="59">
        <v>78.5</v>
      </c>
      <c r="E33" s="60">
        <v>3045066</v>
      </c>
      <c r="F33" s="60">
        <v>2572775</v>
      </c>
      <c r="G33" s="60">
        <v>5617841</v>
      </c>
      <c r="H33" s="60">
        <v>439442</v>
      </c>
      <c r="I33" s="60">
        <v>17830</v>
      </c>
      <c r="J33" s="60">
        <v>50678</v>
      </c>
      <c r="K33" s="60">
        <v>507950</v>
      </c>
      <c r="L33" s="60">
        <v>5109891</v>
      </c>
      <c r="M33" s="60">
        <v>505632</v>
      </c>
      <c r="N33" s="60">
        <v>82433</v>
      </c>
      <c r="O33" s="60">
        <v>5697956</v>
      </c>
      <c r="P33" s="60">
        <v>3158601</v>
      </c>
      <c r="Q33" s="60">
        <v>697540</v>
      </c>
      <c r="R33" s="60">
        <v>757185</v>
      </c>
      <c r="S33" s="60">
        <v>642413</v>
      </c>
      <c r="T33" s="60">
        <v>129863</v>
      </c>
      <c r="U33" s="60">
        <v>147346</v>
      </c>
      <c r="V33" s="60">
        <v>92318</v>
      </c>
      <c r="W33" s="60">
        <v>11522</v>
      </c>
      <c r="X33" s="60">
        <v>89280</v>
      </c>
      <c r="Y33" s="60">
        <v>23444</v>
      </c>
      <c r="Z33" s="60">
        <v>0</v>
      </c>
      <c r="AA33" s="60">
        <v>117626</v>
      </c>
      <c r="AB33" s="60">
        <v>182378</v>
      </c>
      <c r="AC33" s="60">
        <v>6049516</v>
      </c>
      <c r="AD33" s="60">
        <v>-351560</v>
      </c>
      <c r="AE33" s="60">
        <v>43102</v>
      </c>
      <c r="AF33" s="60">
        <v>-308458</v>
      </c>
      <c r="AG33" s="60">
        <v>0</v>
      </c>
      <c r="AH33" s="60">
        <v>0</v>
      </c>
      <c r="AI33" s="60">
        <v>-308458</v>
      </c>
      <c r="AJ33" s="47"/>
      <c r="AK33" s="44">
        <v>82</v>
      </c>
      <c r="AL33" s="45" t="s">
        <v>209</v>
      </c>
      <c r="AM33" s="44">
        <v>2008</v>
      </c>
      <c r="AN33" s="13">
        <v>224</v>
      </c>
      <c r="AO33" s="13">
        <v>1107</v>
      </c>
      <c r="AP33" s="13">
        <v>380</v>
      </c>
      <c r="AQ33" s="56">
        <v>0.58979</v>
      </c>
      <c r="AR33" s="13">
        <v>99</v>
      </c>
      <c r="AS33" s="13">
        <v>34</v>
      </c>
      <c r="AT33" s="13">
        <v>45</v>
      </c>
      <c r="AU33" s="13">
        <v>45</v>
      </c>
      <c r="AV33" s="13">
        <v>20</v>
      </c>
      <c r="AW33" s="13">
        <v>0</v>
      </c>
      <c r="AY33" s="44">
        <v>82</v>
      </c>
      <c r="AZ33" s="45" t="s">
        <v>209</v>
      </c>
      <c r="BA33" s="44">
        <v>6010</v>
      </c>
      <c r="BB33" s="44">
        <v>2008</v>
      </c>
      <c r="BC33">
        <v>0</v>
      </c>
      <c r="BD33" s="72"/>
      <c r="BE33" s="70"/>
      <c r="BF33" s="71"/>
      <c r="BG33" s="60"/>
    </row>
    <row r="34" spans="1:59" ht="13.5">
      <c r="A34" s="44">
        <v>84</v>
      </c>
      <c r="B34" s="45" t="s">
        <v>281</v>
      </c>
      <c r="C34" s="44">
        <v>2008</v>
      </c>
      <c r="D34" s="59">
        <v>2641.88</v>
      </c>
      <c r="E34" s="60">
        <v>802194448</v>
      </c>
      <c r="F34" s="60">
        <v>438665931</v>
      </c>
      <c r="G34" s="60">
        <v>1240860379</v>
      </c>
      <c r="H34" s="60">
        <v>735922101</v>
      </c>
      <c r="I34" s="60">
        <v>45069711</v>
      </c>
      <c r="J34" s="60">
        <v>0</v>
      </c>
      <c r="K34" s="60">
        <v>780991812</v>
      </c>
      <c r="L34" s="60">
        <v>459868567</v>
      </c>
      <c r="M34" s="60">
        <v>19802742</v>
      </c>
      <c r="N34" s="60">
        <v>0</v>
      </c>
      <c r="O34" s="60">
        <v>479671309</v>
      </c>
      <c r="P34" s="60">
        <v>161628638</v>
      </c>
      <c r="Q34" s="60">
        <v>55327421</v>
      </c>
      <c r="R34" s="60">
        <v>7625019</v>
      </c>
      <c r="S34" s="60">
        <v>67860803</v>
      </c>
      <c r="T34" s="60">
        <v>4251751</v>
      </c>
      <c r="U34" s="60">
        <v>93311390</v>
      </c>
      <c r="V34" s="60">
        <v>19993396</v>
      </c>
      <c r="W34" s="60">
        <v>3135947</v>
      </c>
      <c r="X34" s="60">
        <v>3649659</v>
      </c>
      <c r="Y34" s="60">
        <v>3142712</v>
      </c>
      <c r="Z34" s="60">
        <v>5973946</v>
      </c>
      <c r="AA34" s="60">
        <v>18392752</v>
      </c>
      <c r="AB34" s="60">
        <v>3773718</v>
      </c>
      <c r="AC34" s="60">
        <v>448067152</v>
      </c>
      <c r="AD34" s="60">
        <v>31604157</v>
      </c>
      <c r="AE34" s="60">
        <v>0</v>
      </c>
      <c r="AF34" s="60">
        <v>31604157</v>
      </c>
      <c r="AG34" s="60">
        <v>0</v>
      </c>
      <c r="AH34" s="60">
        <v>0</v>
      </c>
      <c r="AI34" s="60">
        <v>31604157</v>
      </c>
      <c r="AJ34" s="47"/>
      <c r="AK34" s="44">
        <v>84</v>
      </c>
      <c r="AL34" s="45" t="s">
        <v>281</v>
      </c>
      <c r="AM34" s="44">
        <v>2008</v>
      </c>
      <c r="AN34" s="13">
        <v>47661</v>
      </c>
      <c r="AO34" s="13">
        <v>155917</v>
      </c>
      <c r="AP34" s="13">
        <v>38049</v>
      </c>
      <c r="AQ34" s="56">
        <v>1.05657</v>
      </c>
      <c r="AR34" s="13">
        <v>100257</v>
      </c>
      <c r="AS34" s="13">
        <v>24466</v>
      </c>
      <c r="AT34" s="13">
        <v>372</v>
      </c>
      <c r="AU34" s="13">
        <v>372</v>
      </c>
      <c r="AV34" s="13">
        <v>0</v>
      </c>
      <c r="AW34" s="13">
        <v>14</v>
      </c>
      <c r="AY34" s="44">
        <v>84</v>
      </c>
      <c r="AZ34" s="45" t="s">
        <v>281</v>
      </c>
      <c r="BA34" s="44">
        <v>6010</v>
      </c>
      <c r="BB34" s="44">
        <v>2008</v>
      </c>
      <c r="BC34">
        <v>11269</v>
      </c>
      <c r="BD34" s="69"/>
      <c r="BE34" s="73"/>
      <c r="BF34" s="71"/>
      <c r="BG34" s="60"/>
    </row>
    <row r="35" spans="1:59" ht="13.5">
      <c r="A35" s="44">
        <v>85</v>
      </c>
      <c r="B35" s="45" t="s">
        <v>282</v>
      </c>
      <c r="C35" s="44">
        <v>2008</v>
      </c>
      <c r="D35" s="59">
        <v>350.94</v>
      </c>
      <c r="E35" s="60">
        <v>21867740</v>
      </c>
      <c r="F35" s="60">
        <v>55909421</v>
      </c>
      <c r="G35" s="60">
        <v>77777161</v>
      </c>
      <c r="H35" s="60">
        <v>23456115</v>
      </c>
      <c r="I35" s="60">
        <v>2830119</v>
      </c>
      <c r="J35" s="60">
        <v>168051</v>
      </c>
      <c r="K35" s="60">
        <v>26454285</v>
      </c>
      <c r="L35" s="60">
        <v>51322876</v>
      </c>
      <c r="M35" s="60">
        <v>591737</v>
      </c>
      <c r="N35" s="60">
        <v>165365</v>
      </c>
      <c r="O35" s="60">
        <v>52079978</v>
      </c>
      <c r="P35" s="60">
        <v>24758384</v>
      </c>
      <c r="Q35" s="60">
        <v>5833947</v>
      </c>
      <c r="R35" s="60">
        <v>4781032</v>
      </c>
      <c r="S35" s="60">
        <v>6619085</v>
      </c>
      <c r="T35" s="60">
        <v>873110</v>
      </c>
      <c r="U35" s="60">
        <v>2974603</v>
      </c>
      <c r="V35" s="60">
        <v>1614736</v>
      </c>
      <c r="W35" s="60">
        <v>682238</v>
      </c>
      <c r="X35" s="60">
        <v>734691</v>
      </c>
      <c r="Y35" s="60">
        <v>359702</v>
      </c>
      <c r="Z35" s="60">
        <v>41914</v>
      </c>
      <c r="AA35" s="60">
        <v>1828612</v>
      </c>
      <c r="AB35" s="60">
        <v>690613</v>
      </c>
      <c r="AC35" s="60">
        <v>51792667</v>
      </c>
      <c r="AD35" s="60">
        <v>287311</v>
      </c>
      <c r="AE35" s="60">
        <v>1103583</v>
      </c>
      <c r="AF35" s="60">
        <v>1390894</v>
      </c>
      <c r="AG35" s="60">
        <v>0</v>
      </c>
      <c r="AH35" s="60">
        <v>0</v>
      </c>
      <c r="AI35" s="60">
        <v>1390894</v>
      </c>
      <c r="AJ35" s="47"/>
      <c r="AK35" s="44">
        <v>85</v>
      </c>
      <c r="AL35" s="45" t="s">
        <v>282</v>
      </c>
      <c r="AM35" s="44">
        <v>2008</v>
      </c>
      <c r="AN35" s="13">
        <v>4378</v>
      </c>
      <c r="AO35" s="13">
        <v>14177</v>
      </c>
      <c r="AP35" s="13">
        <v>5253</v>
      </c>
      <c r="AQ35" s="56">
        <v>0.77603</v>
      </c>
      <c r="AR35" s="13">
        <v>3986</v>
      </c>
      <c r="AS35" s="13">
        <v>1477</v>
      </c>
      <c r="AT35" s="13">
        <v>42</v>
      </c>
      <c r="AU35" s="13">
        <v>25</v>
      </c>
      <c r="AV35" s="13">
        <v>0</v>
      </c>
      <c r="AW35" s="13">
        <v>0</v>
      </c>
      <c r="AY35" s="44">
        <v>85</v>
      </c>
      <c r="AZ35" s="45" t="s">
        <v>282</v>
      </c>
      <c r="BA35" s="44">
        <v>6010</v>
      </c>
      <c r="BB35" s="44">
        <v>2008</v>
      </c>
      <c r="BC35">
        <v>508</v>
      </c>
      <c r="BD35" s="69"/>
      <c r="BE35" s="70"/>
      <c r="BF35" s="71"/>
      <c r="BG35" s="60"/>
    </row>
    <row r="36" spans="1:59" ht="13.5">
      <c r="A36" s="44">
        <v>96</v>
      </c>
      <c r="B36" s="45" t="s">
        <v>238</v>
      </c>
      <c r="C36" s="44">
        <v>2008</v>
      </c>
      <c r="D36" s="59">
        <v>110.33</v>
      </c>
      <c r="E36" s="60">
        <v>6906999</v>
      </c>
      <c r="F36" s="60">
        <v>13971506</v>
      </c>
      <c r="G36" s="60">
        <v>20878505</v>
      </c>
      <c r="H36" s="60">
        <v>6919161</v>
      </c>
      <c r="I36" s="60">
        <v>127618</v>
      </c>
      <c r="J36" s="60">
        <v>86854</v>
      </c>
      <c r="K36" s="60">
        <v>7133633</v>
      </c>
      <c r="L36" s="60">
        <v>13744872</v>
      </c>
      <c r="M36" s="60">
        <v>56848</v>
      </c>
      <c r="N36" s="60">
        <v>838965</v>
      </c>
      <c r="O36" s="60">
        <v>14640685</v>
      </c>
      <c r="P36" s="60">
        <v>7166431</v>
      </c>
      <c r="Q36" s="60">
        <v>1660694</v>
      </c>
      <c r="R36" s="60">
        <v>657147</v>
      </c>
      <c r="S36" s="60">
        <v>1011486</v>
      </c>
      <c r="T36" s="60">
        <v>311284</v>
      </c>
      <c r="U36" s="60">
        <v>1370970</v>
      </c>
      <c r="V36" s="60">
        <v>428566</v>
      </c>
      <c r="W36" s="60">
        <v>32623</v>
      </c>
      <c r="X36" s="60">
        <v>253935</v>
      </c>
      <c r="Y36" s="60">
        <v>98186</v>
      </c>
      <c r="Z36" s="60">
        <v>134242</v>
      </c>
      <c r="AA36" s="60">
        <v>552491</v>
      </c>
      <c r="AB36" s="60">
        <v>264503</v>
      </c>
      <c r="AC36" s="60">
        <v>13942558</v>
      </c>
      <c r="AD36" s="60">
        <v>698127</v>
      </c>
      <c r="AE36" s="60">
        <v>195584</v>
      </c>
      <c r="AF36" s="60">
        <v>893711</v>
      </c>
      <c r="AG36" s="60">
        <v>0</v>
      </c>
      <c r="AH36" s="60">
        <v>0</v>
      </c>
      <c r="AI36" s="60">
        <v>893711</v>
      </c>
      <c r="AJ36" s="47"/>
      <c r="AK36" s="44">
        <v>96</v>
      </c>
      <c r="AL36" s="45" t="s">
        <v>238</v>
      </c>
      <c r="AM36" s="44">
        <v>2008</v>
      </c>
      <c r="AN36" s="13">
        <v>1264</v>
      </c>
      <c r="AO36" s="13">
        <v>5439</v>
      </c>
      <c r="AP36" s="13">
        <v>1991</v>
      </c>
      <c r="AQ36" s="56">
        <v>0.5726</v>
      </c>
      <c r="AR36" s="13">
        <v>1579</v>
      </c>
      <c r="AS36" s="13">
        <v>578</v>
      </c>
      <c r="AT36" s="13">
        <v>32</v>
      </c>
      <c r="AU36" s="13">
        <v>25</v>
      </c>
      <c r="AV36" s="13">
        <v>6</v>
      </c>
      <c r="AW36" s="13">
        <v>0</v>
      </c>
      <c r="AY36" s="44">
        <v>96</v>
      </c>
      <c r="AZ36" s="45" t="s">
        <v>238</v>
      </c>
      <c r="BA36" s="44">
        <v>6010</v>
      </c>
      <c r="BB36" s="44">
        <v>2008</v>
      </c>
      <c r="BC36">
        <v>54</v>
      </c>
      <c r="BD36" s="69"/>
      <c r="BE36" s="70"/>
      <c r="BF36" s="71"/>
      <c r="BG36" s="60"/>
    </row>
    <row r="37" spans="1:59" ht="13.5">
      <c r="A37" s="44">
        <v>102</v>
      </c>
      <c r="B37" s="45" t="s">
        <v>283</v>
      </c>
      <c r="C37" s="44">
        <v>2008</v>
      </c>
      <c r="D37" s="59">
        <v>684.08</v>
      </c>
      <c r="E37" s="60">
        <v>238109935</v>
      </c>
      <c r="F37" s="60">
        <v>101278627</v>
      </c>
      <c r="G37" s="60">
        <v>339388562</v>
      </c>
      <c r="H37" s="60">
        <v>216938988</v>
      </c>
      <c r="I37" s="60">
        <v>5417762</v>
      </c>
      <c r="J37" s="60">
        <v>0</v>
      </c>
      <c r="K37" s="60">
        <v>222356750</v>
      </c>
      <c r="L37" s="60">
        <v>117031812</v>
      </c>
      <c r="M37" s="60">
        <v>2026284</v>
      </c>
      <c r="N37" s="60">
        <v>0</v>
      </c>
      <c r="O37" s="60">
        <v>119058096</v>
      </c>
      <c r="P37" s="60">
        <v>43361534</v>
      </c>
      <c r="Q37" s="60">
        <v>10993505</v>
      </c>
      <c r="R37" s="60">
        <v>273872</v>
      </c>
      <c r="S37" s="60">
        <v>20425880</v>
      </c>
      <c r="T37" s="60">
        <v>1644171</v>
      </c>
      <c r="U37" s="60">
        <v>7662727</v>
      </c>
      <c r="V37" s="60">
        <v>5831420</v>
      </c>
      <c r="W37" s="60">
        <v>2491376</v>
      </c>
      <c r="X37" s="60">
        <v>2968953</v>
      </c>
      <c r="Y37" s="60">
        <v>1513350</v>
      </c>
      <c r="Z37" s="60">
        <v>295168</v>
      </c>
      <c r="AA37" s="60">
        <v>4598924</v>
      </c>
      <c r="AB37" s="60">
        <v>7790100</v>
      </c>
      <c r="AC37" s="60">
        <v>109850980</v>
      </c>
      <c r="AD37" s="60">
        <v>9207116</v>
      </c>
      <c r="AE37" s="60">
        <v>0</v>
      </c>
      <c r="AF37" s="60">
        <v>9207116</v>
      </c>
      <c r="AG37" s="60">
        <v>0</v>
      </c>
      <c r="AH37" s="60">
        <v>0</v>
      </c>
      <c r="AI37" s="60">
        <v>9207116</v>
      </c>
      <c r="AJ37" s="47"/>
      <c r="AK37" s="44">
        <v>102</v>
      </c>
      <c r="AL37" s="45" t="s">
        <v>283</v>
      </c>
      <c r="AM37" s="44">
        <v>2008</v>
      </c>
      <c r="AN37" s="13">
        <v>13168</v>
      </c>
      <c r="AO37" s="13">
        <v>44303</v>
      </c>
      <c r="AP37" s="13">
        <v>9838</v>
      </c>
      <c r="AQ37" s="56">
        <v>1.33857</v>
      </c>
      <c r="AR37" s="13">
        <v>31082</v>
      </c>
      <c r="AS37" s="13">
        <v>6902</v>
      </c>
      <c r="AT37" s="13">
        <v>214</v>
      </c>
      <c r="AU37" s="13">
        <v>142</v>
      </c>
      <c r="AV37" s="13">
        <v>0</v>
      </c>
      <c r="AW37" s="13">
        <v>0</v>
      </c>
      <c r="AY37" s="44">
        <v>102</v>
      </c>
      <c r="AZ37" s="45" t="s">
        <v>283</v>
      </c>
      <c r="BA37" s="44">
        <v>6010</v>
      </c>
      <c r="BB37" s="44">
        <v>2008</v>
      </c>
      <c r="BC37">
        <v>4061</v>
      </c>
      <c r="BD37" s="69"/>
      <c r="BE37" s="70"/>
      <c r="BF37" s="71"/>
      <c r="BG37" s="60"/>
    </row>
    <row r="38" spans="1:59" ht="13.5">
      <c r="A38" s="44">
        <v>104</v>
      </c>
      <c r="B38" s="45" t="s">
        <v>243</v>
      </c>
      <c r="C38" s="44">
        <v>2008</v>
      </c>
      <c r="D38" s="59">
        <v>362.8</v>
      </c>
      <c r="E38" s="60">
        <v>35126579</v>
      </c>
      <c r="F38" s="60">
        <v>52992210</v>
      </c>
      <c r="G38" s="60">
        <v>88118789</v>
      </c>
      <c r="H38" s="60">
        <v>35168817</v>
      </c>
      <c r="I38" s="60">
        <v>4468446</v>
      </c>
      <c r="J38" s="60">
        <v>535103</v>
      </c>
      <c r="K38" s="60">
        <v>40172366</v>
      </c>
      <c r="L38" s="60">
        <v>47946423</v>
      </c>
      <c r="M38" s="60">
        <v>367956</v>
      </c>
      <c r="N38" s="60">
        <v>449309</v>
      </c>
      <c r="O38" s="60">
        <v>48763688</v>
      </c>
      <c r="P38" s="60">
        <v>23318848</v>
      </c>
      <c r="Q38" s="60">
        <v>6222110</v>
      </c>
      <c r="R38" s="60">
        <v>1813820</v>
      </c>
      <c r="S38" s="60">
        <v>5347515</v>
      </c>
      <c r="T38" s="60">
        <v>570299</v>
      </c>
      <c r="U38" s="60">
        <v>3839252</v>
      </c>
      <c r="V38" s="60">
        <v>2400342</v>
      </c>
      <c r="W38" s="60">
        <v>1602556</v>
      </c>
      <c r="X38" s="60">
        <v>823811</v>
      </c>
      <c r="Y38" s="60">
        <v>374878</v>
      </c>
      <c r="Z38" s="60">
        <v>79556</v>
      </c>
      <c r="AA38" s="60">
        <v>2820471</v>
      </c>
      <c r="AB38" s="60">
        <v>509959</v>
      </c>
      <c r="AC38" s="60">
        <v>49723417</v>
      </c>
      <c r="AD38" s="60">
        <v>-959729</v>
      </c>
      <c r="AE38" s="60">
        <v>985301</v>
      </c>
      <c r="AF38" s="60">
        <v>25572</v>
      </c>
      <c r="AG38" s="60">
        <v>0</v>
      </c>
      <c r="AH38" s="60">
        <v>0</v>
      </c>
      <c r="AI38" s="60">
        <v>25572</v>
      </c>
      <c r="AJ38" s="47"/>
      <c r="AK38" s="44">
        <v>104</v>
      </c>
      <c r="AL38" s="45" t="s">
        <v>243</v>
      </c>
      <c r="AM38" s="44">
        <v>2008</v>
      </c>
      <c r="AN38" s="13">
        <v>5790</v>
      </c>
      <c r="AO38" s="13">
        <v>25525</v>
      </c>
      <c r="AP38" s="13">
        <v>6564</v>
      </c>
      <c r="AQ38" s="56">
        <v>0.70048</v>
      </c>
      <c r="AR38" s="13">
        <v>9356</v>
      </c>
      <c r="AS38" s="13">
        <v>2406</v>
      </c>
      <c r="AT38" s="13">
        <v>112</v>
      </c>
      <c r="AU38" s="13">
        <v>79</v>
      </c>
      <c r="AV38" s="13">
        <v>0</v>
      </c>
      <c r="AW38" s="13">
        <v>31</v>
      </c>
      <c r="AY38" s="44">
        <v>104</v>
      </c>
      <c r="AZ38" s="45" t="s">
        <v>243</v>
      </c>
      <c r="BA38" s="44">
        <v>6010</v>
      </c>
      <c r="BB38" s="44">
        <v>2008</v>
      </c>
      <c r="BC38">
        <v>368</v>
      </c>
      <c r="BD38" s="69"/>
      <c r="BE38" s="70"/>
      <c r="BF38" s="71"/>
      <c r="BG38" s="60"/>
    </row>
    <row r="39" spans="1:59" ht="13.5">
      <c r="A39" s="44">
        <v>106</v>
      </c>
      <c r="B39" s="45" t="s">
        <v>199</v>
      </c>
      <c r="C39" s="44">
        <v>2008</v>
      </c>
      <c r="D39" s="59">
        <v>271.24</v>
      </c>
      <c r="E39" s="60">
        <v>30338829</v>
      </c>
      <c r="F39" s="60">
        <v>43717824</v>
      </c>
      <c r="G39" s="60">
        <v>74056653</v>
      </c>
      <c r="H39" s="60">
        <v>31936728</v>
      </c>
      <c r="I39" s="60">
        <v>771191</v>
      </c>
      <c r="J39" s="60">
        <v>283084</v>
      </c>
      <c r="K39" s="60">
        <v>32991003</v>
      </c>
      <c r="L39" s="60">
        <v>41065650</v>
      </c>
      <c r="M39" s="60">
        <v>437863</v>
      </c>
      <c r="N39" s="60">
        <v>4476925</v>
      </c>
      <c r="O39" s="60">
        <v>45980438</v>
      </c>
      <c r="P39" s="60">
        <v>17269238</v>
      </c>
      <c r="Q39" s="60">
        <v>3897020</v>
      </c>
      <c r="R39" s="60">
        <v>360930</v>
      </c>
      <c r="S39" s="60">
        <v>5352387</v>
      </c>
      <c r="T39" s="60">
        <v>547078</v>
      </c>
      <c r="U39" s="60">
        <v>5033812</v>
      </c>
      <c r="V39" s="60">
        <v>1270919</v>
      </c>
      <c r="W39" s="60">
        <v>332275</v>
      </c>
      <c r="X39" s="60">
        <v>462846</v>
      </c>
      <c r="Y39" s="60">
        <v>306558</v>
      </c>
      <c r="Z39" s="60">
        <v>211780</v>
      </c>
      <c r="AA39" s="60">
        <v>3641946</v>
      </c>
      <c r="AB39" s="60">
        <v>400682</v>
      </c>
      <c r="AC39" s="60">
        <v>39087471</v>
      </c>
      <c r="AD39" s="60">
        <v>6892967</v>
      </c>
      <c r="AE39" s="60">
        <v>96130</v>
      </c>
      <c r="AF39" s="60">
        <v>6989097</v>
      </c>
      <c r="AG39" s="60">
        <v>0</v>
      </c>
      <c r="AH39" s="60">
        <v>0</v>
      </c>
      <c r="AI39" s="60">
        <v>6989097</v>
      </c>
      <c r="AJ39" s="47"/>
      <c r="AK39" s="44">
        <v>106</v>
      </c>
      <c r="AL39" s="45" t="s">
        <v>199</v>
      </c>
      <c r="AM39" s="44">
        <v>2008</v>
      </c>
      <c r="AN39" s="13">
        <v>4926</v>
      </c>
      <c r="AO39" s="13">
        <v>16230</v>
      </c>
      <c r="AP39" s="13">
        <v>5724</v>
      </c>
      <c r="AQ39" s="56">
        <v>0.72102</v>
      </c>
      <c r="AR39" s="13">
        <v>6649</v>
      </c>
      <c r="AS39" s="13">
        <v>2345</v>
      </c>
      <c r="AT39" s="13">
        <v>48</v>
      </c>
      <c r="AU39" s="13">
        <v>48</v>
      </c>
      <c r="AV39" s="13">
        <v>0</v>
      </c>
      <c r="AW39" s="13">
        <v>0</v>
      </c>
      <c r="AY39" s="44">
        <v>106</v>
      </c>
      <c r="AZ39" s="45" t="s">
        <v>199</v>
      </c>
      <c r="BA39" s="44">
        <v>6010</v>
      </c>
      <c r="BB39" s="44">
        <v>2008</v>
      </c>
      <c r="BC39">
        <v>613</v>
      </c>
      <c r="BD39" s="69"/>
      <c r="BE39" s="70"/>
      <c r="BF39" s="71"/>
      <c r="BG39" s="60"/>
    </row>
    <row r="40" spans="1:59" ht="13.5">
      <c r="A40" s="44">
        <v>107</v>
      </c>
      <c r="B40" s="45" t="s">
        <v>226</v>
      </c>
      <c r="C40" s="44">
        <v>2008</v>
      </c>
      <c r="D40" s="59">
        <v>183.32</v>
      </c>
      <c r="E40" s="60">
        <v>8922484</v>
      </c>
      <c r="F40" s="60">
        <v>12034213</v>
      </c>
      <c r="G40" s="60">
        <v>20956697</v>
      </c>
      <c r="H40" s="60">
        <v>5546779</v>
      </c>
      <c r="I40" s="60">
        <v>277544</v>
      </c>
      <c r="J40" s="60">
        <v>118082</v>
      </c>
      <c r="K40" s="60">
        <v>5942405</v>
      </c>
      <c r="L40" s="60">
        <v>15014292</v>
      </c>
      <c r="M40" s="60">
        <v>670517</v>
      </c>
      <c r="N40" s="60">
        <v>367069</v>
      </c>
      <c r="O40" s="60">
        <v>16051878</v>
      </c>
      <c r="P40" s="60">
        <v>7799413</v>
      </c>
      <c r="Q40" s="60">
        <v>1715702</v>
      </c>
      <c r="R40" s="60">
        <v>1404648</v>
      </c>
      <c r="S40" s="60">
        <v>1387066</v>
      </c>
      <c r="T40" s="60">
        <v>448474</v>
      </c>
      <c r="U40" s="60">
        <v>1337614</v>
      </c>
      <c r="V40" s="60">
        <v>533869</v>
      </c>
      <c r="W40" s="60">
        <v>208672</v>
      </c>
      <c r="X40" s="60">
        <v>169871</v>
      </c>
      <c r="Y40" s="60">
        <v>74000</v>
      </c>
      <c r="Z40" s="60">
        <v>135506</v>
      </c>
      <c r="AA40" s="60">
        <v>617118</v>
      </c>
      <c r="AB40" s="60">
        <v>792281</v>
      </c>
      <c r="AC40" s="60">
        <v>16624234</v>
      </c>
      <c r="AD40" s="60">
        <v>-572356</v>
      </c>
      <c r="AE40" s="60">
        <v>0</v>
      </c>
      <c r="AF40" s="60">
        <v>-572356</v>
      </c>
      <c r="AG40" s="60">
        <v>0</v>
      </c>
      <c r="AH40" s="60">
        <v>0</v>
      </c>
      <c r="AI40" s="60">
        <v>-572356</v>
      </c>
      <c r="AJ40" s="47"/>
      <c r="AK40" s="44">
        <v>107</v>
      </c>
      <c r="AL40" s="45" t="s">
        <v>226</v>
      </c>
      <c r="AM40" s="44">
        <v>2008</v>
      </c>
      <c r="AN40" s="13">
        <v>2275</v>
      </c>
      <c r="AO40" s="13">
        <v>7978</v>
      </c>
      <c r="AP40" s="13">
        <v>3708</v>
      </c>
      <c r="AQ40" s="56">
        <v>0.54359</v>
      </c>
      <c r="AR40" s="13">
        <v>1420</v>
      </c>
      <c r="AS40" s="13">
        <v>660</v>
      </c>
      <c r="AT40" s="13">
        <v>85</v>
      </c>
      <c r="AU40" s="13">
        <v>85</v>
      </c>
      <c r="AV40" s="13">
        <v>58</v>
      </c>
      <c r="AW40" s="13">
        <v>0</v>
      </c>
      <c r="AY40" s="44">
        <v>107</v>
      </c>
      <c r="AZ40" s="45" t="s">
        <v>226</v>
      </c>
      <c r="BA40" s="44">
        <v>6010</v>
      </c>
      <c r="BB40" s="44">
        <v>2008</v>
      </c>
      <c r="BC40">
        <v>119</v>
      </c>
      <c r="BD40" s="75"/>
      <c r="BE40" s="73"/>
      <c r="BF40" s="71"/>
      <c r="BG40" s="60"/>
    </row>
    <row r="41" spans="1:59" ht="13.5">
      <c r="A41" s="44">
        <v>108</v>
      </c>
      <c r="B41" s="45" t="s">
        <v>242</v>
      </c>
      <c r="C41" s="44">
        <v>2008</v>
      </c>
      <c r="D41" s="59">
        <v>305.98</v>
      </c>
      <c r="E41" s="60">
        <v>31793684</v>
      </c>
      <c r="F41" s="60">
        <v>52663570</v>
      </c>
      <c r="G41" s="60">
        <v>84457254</v>
      </c>
      <c r="H41" s="60">
        <v>34648658</v>
      </c>
      <c r="I41" s="60">
        <v>876817</v>
      </c>
      <c r="J41" s="60">
        <v>0</v>
      </c>
      <c r="K41" s="60">
        <v>35525475</v>
      </c>
      <c r="L41" s="60">
        <v>48931779</v>
      </c>
      <c r="M41" s="60">
        <v>1687813</v>
      </c>
      <c r="N41" s="60">
        <v>0</v>
      </c>
      <c r="O41" s="60">
        <v>50619592</v>
      </c>
      <c r="P41" s="60">
        <v>15143984</v>
      </c>
      <c r="Q41" s="60">
        <v>3743975</v>
      </c>
      <c r="R41" s="60">
        <v>3633703</v>
      </c>
      <c r="S41" s="60">
        <v>14006123</v>
      </c>
      <c r="T41" s="60">
        <v>821342</v>
      </c>
      <c r="U41" s="60">
        <v>3771023</v>
      </c>
      <c r="V41" s="60">
        <v>2946245</v>
      </c>
      <c r="W41" s="60">
        <v>372799</v>
      </c>
      <c r="X41" s="60">
        <v>407703</v>
      </c>
      <c r="Y41" s="60">
        <v>447679</v>
      </c>
      <c r="Z41" s="60">
        <v>781993</v>
      </c>
      <c r="AA41" s="60">
        <v>1990470</v>
      </c>
      <c r="AB41" s="60">
        <v>1530030</v>
      </c>
      <c r="AC41" s="60">
        <v>49597069</v>
      </c>
      <c r="AD41" s="60">
        <v>1022523</v>
      </c>
      <c r="AE41" s="60">
        <v>-1953089</v>
      </c>
      <c r="AF41" s="60">
        <v>-930566</v>
      </c>
      <c r="AG41" s="60">
        <v>0</v>
      </c>
      <c r="AH41" s="60">
        <v>0</v>
      </c>
      <c r="AI41" s="60">
        <v>-930566</v>
      </c>
      <c r="AJ41" s="47"/>
      <c r="AK41" s="44">
        <v>108</v>
      </c>
      <c r="AL41" s="45" t="s">
        <v>242</v>
      </c>
      <c r="AM41" s="44">
        <v>2008</v>
      </c>
      <c r="AN41" s="13">
        <v>5384</v>
      </c>
      <c r="AO41" s="13">
        <v>17117</v>
      </c>
      <c r="AP41" s="13">
        <v>4382</v>
      </c>
      <c r="AQ41" s="56">
        <v>1.2285</v>
      </c>
      <c r="AR41" s="13">
        <v>6230</v>
      </c>
      <c r="AS41" s="13">
        <v>1595</v>
      </c>
      <c r="AT41" s="13">
        <v>61</v>
      </c>
      <c r="AU41" s="13">
        <v>25</v>
      </c>
      <c r="AV41" s="13">
        <v>0</v>
      </c>
      <c r="AW41" s="13">
        <v>0</v>
      </c>
      <c r="AY41" s="44">
        <v>108</v>
      </c>
      <c r="AZ41" s="45" t="s">
        <v>242</v>
      </c>
      <c r="BA41" s="44">
        <v>6010</v>
      </c>
      <c r="BB41" s="44">
        <v>2008</v>
      </c>
      <c r="BC41">
        <v>1802</v>
      </c>
      <c r="BD41" s="75"/>
      <c r="BE41" s="73"/>
      <c r="BF41" s="71"/>
      <c r="BG41" s="60"/>
    </row>
    <row r="42" spans="1:59" ht="13.5">
      <c r="A42" s="44">
        <v>111</v>
      </c>
      <c r="B42" s="45" t="s">
        <v>205</v>
      </c>
      <c r="C42" s="44">
        <v>2008</v>
      </c>
      <c r="D42" s="59">
        <v>36.03</v>
      </c>
      <c r="E42" s="60">
        <v>1037295</v>
      </c>
      <c r="F42" s="60">
        <v>4716051</v>
      </c>
      <c r="G42" s="60">
        <v>5753346</v>
      </c>
      <c r="H42" s="60">
        <v>802205</v>
      </c>
      <c r="I42" s="60">
        <v>16580</v>
      </c>
      <c r="J42" s="60">
        <v>432577</v>
      </c>
      <c r="K42" s="60">
        <v>1251362</v>
      </c>
      <c r="L42" s="60">
        <v>4501984</v>
      </c>
      <c r="M42" s="60">
        <v>27495</v>
      </c>
      <c r="N42" s="60">
        <v>429077</v>
      </c>
      <c r="O42" s="60">
        <v>4958556</v>
      </c>
      <c r="P42" s="60">
        <v>2660992</v>
      </c>
      <c r="Q42" s="60">
        <v>451215</v>
      </c>
      <c r="R42" s="60">
        <v>427033</v>
      </c>
      <c r="S42" s="60">
        <v>376508</v>
      </c>
      <c r="T42" s="60">
        <v>140541</v>
      </c>
      <c r="U42" s="60">
        <v>0</v>
      </c>
      <c r="V42" s="60">
        <v>192249</v>
      </c>
      <c r="W42" s="60">
        <v>15057</v>
      </c>
      <c r="X42" s="60">
        <v>82603</v>
      </c>
      <c r="Y42" s="60">
        <v>27435</v>
      </c>
      <c r="Z42" s="60">
        <v>112</v>
      </c>
      <c r="AA42" s="60">
        <v>272041</v>
      </c>
      <c r="AB42" s="60">
        <v>298456</v>
      </c>
      <c r="AC42" s="60">
        <v>4944242</v>
      </c>
      <c r="AD42" s="60">
        <v>14314</v>
      </c>
      <c r="AE42" s="60">
        <v>274606</v>
      </c>
      <c r="AF42" s="60">
        <v>288920</v>
      </c>
      <c r="AG42" s="60">
        <v>0</v>
      </c>
      <c r="AH42" s="60">
        <v>0</v>
      </c>
      <c r="AI42" s="60">
        <v>288920</v>
      </c>
      <c r="AJ42" s="47"/>
      <c r="AK42" s="44">
        <v>111</v>
      </c>
      <c r="AL42" s="45" t="s">
        <v>205</v>
      </c>
      <c r="AM42" s="44">
        <v>2008</v>
      </c>
      <c r="AN42" s="13">
        <v>521</v>
      </c>
      <c r="AO42" s="13">
        <v>2102</v>
      </c>
      <c r="AP42" s="13">
        <v>826</v>
      </c>
      <c r="AQ42" s="56">
        <v>0.62987</v>
      </c>
      <c r="AR42" s="13">
        <v>379</v>
      </c>
      <c r="AS42" s="13">
        <v>149</v>
      </c>
      <c r="AT42" s="13">
        <v>20</v>
      </c>
      <c r="AU42" s="13">
        <v>8</v>
      </c>
      <c r="AV42" s="13">
        <v>0</v>
      </c>
      <c r="AW42" s="13">
        <v>0</v>
      </c>
      <c r="AY42" s="44">
        <v>111</v>
      </c>
      <c r="AZ42" s="45" t="s">
        <v>205</v>
      </c>
      <c r="BA42" s="44">
        <v>6010</v>
      </c>
      <c r="BB42" s="44">
        <v>2008</v>
      </c>
      <c r="BC42">
        <v>0</v>
      </c>
      <c r="BD42" s="69"/>
      <c r="BE42" s="70"/>
      <c r="BF42" s="71"/>
      <c r="BG42" s="60"/>
    </row>
    <row r="43" spans="1:59" ht="13.5">
      <c r="A43" s="44">
        <v>125</v>
      </c>
      <c r="B43" s="45" t="s">
        <v>229</v>
      </c>
      <c r="C43" s="44">
        <v>2008</v>
      </c>
      <c r="D43" s="59">
        <v>134.84</v>
      </c>
      <c r="E43" s="60">
        <v>12202398</v>
      </c>
      <c r="F43" s="60">
        <v>17123304</v>
      </c>
      <c r="G43" s="60">
        <v>29325702</v>
      </c>
      <c r="H43" s="60">
        <v>11512664</v>
      </c>
      <c r="I43" s="60">
        <v>946595</v>
      </c>
      <c r="J43" s="60">
        <v>162151</v>
      </c>
      <c r="K43" s="60">
        <v>12621410</v>
      </c>
      <c r="L43" s="60">
        <v>16704292</v>
      </c>
      <c r="M43" s="60">
        <v>384943</v>
      </c>
      <c r="N43" s="60">
        <v>454493</v>
      </c>
      <c r="O43" s="60">
        <v>17543728</v>
      </c>
      <c r="P43" s="60">
        <v>7367920</v>
      </c>
      <c r="Q43" s="60">
        <v>1733224</v>
      </c>
      <c r="R43" s="60">
        <v>318465</v>
      </c>
      <c r="S43" s="60">
        <v>1433269</v>
      </c>
      <c r="T43" s="60">
        <v>324654</v>
      </c>
      <c r="U43" s="60">
        <v>2437704</v>
      </c>
      <c r="V43" s="60">
        <v>1025662</v>
      </c>
      <c r="W43" s="60">
        <v>0</v>
      </c>
      <c r="X43" s="60">
        <v>231528</v>
      </c>
      <c r="Y43" s="60">
        <v>88783</v>
      </c>
      <c r="Z43" s="60">
        <v>273002</v>
      </c>
      <c r="AA43" s="60">
        <v>1063250</v>
      </c>
      <c r="AB43" s="60">
        <v>304446</v>
      </c>
      <c r="AC43" s="60">
        <v>16601907</v>
      </c>
      <c r="AD43" s="60">
        <v>941821</v>
      </c>
      <c r="AE43" s="60">
        <v>752341</v>
      </c>
      <c r="AF43" s="60">
        <v>1694162</v>
      </c>
      <c r="AG43" s="60">
        <v>0</v>
      </c>
      <c r="AH43" s="60">
        <v>0</v>
      </c>
      <c r="AI43" s="60">
        <v>1694162</v>
      </c>
      <c r="AJ43" s="47"/>
      <c r="AK43" s="44">
        <v>125</v>
      </c>
      <c r="AL43" s="45" t="s">
        <v>229</v>
      </c>
      <c r="AM43" s="44">
        <v>2008</v>
      </c>
      <c r="AN43" s="13">
        <v>1899</v>
      </c>
      <c r="AO43" s="13">
        <v>6109</v>
      </c>
      <c r="AP43" s="13">
        <v>3076</v>
      </c>
      <c r="AQ43" s="56">
        <v>0.41429</v>
      </c>
      <c r="AR43" s="13">
        <v>2542</v>
      </c>
      <c r="AS43" s="13">
        <v>1280</v>
      </c>
      <c r="AT43" s="13">
        <v>42</v>
      </c>
      <c r="AU43" s="13">
        <v>25</v>
      </c>
      <c r="AV43" s="13">
        <v>0</v>
      </c>
      <c r="AW43" s="13">
        <v>0</v>
      </c>
      <c r="AY43" s="44">
        <v>125</v>
      </c>
      <c r="AZ43" s="45" t="s">
        <v>229</v>
      </c>
      <c r="BA43" s="44">
        <v>6010</v>
      </c>
      <c r="BB43" s="44">
        <v>2008</v>
      </c>
      <c r="BC43">
        <v>0</v>
      </c>
      <c r="BD43" s="69"/>
      <c r="BE43" s="70"/>
      <c r="BF43" s="71"/>
      <c r="BG43" s="60"/>
    </row>
    <row r="44" spans="1:59" ht="13.5">
      <c r="A44" s="44">
        <v>126</v>
      </c>
      <c r="B44" s="45" t="s">
        <v>261</v>
      </c>
      <c r="C44" s="44">
        <v>2008</v>
      </c>
      <c r="D44" s="59">
        <v>1056.95</v>
      </c>
      <c r="E44" s="60">
        <v>233001535</v>
      </c>
      <c r="F44" s="60">
        <v>310765760</v>
      </c>
      <c r="G44" s="60">
        <v>543767295</v>
      </c>
      <c r="H44" s="60">
        <v>326312582</v>
      </c>
      <c r="I44" s="60">
        <v>11074643</v>
      </c>
      <c r="J44" s="60">
        <v>525919</v>
      </c>
      <c r="K44" s="60">
        <v>337913144</v>
      </c>
      <c r="L44" s="60">
        <v>205854151</v>
      </c>
      <c r="M44" s="60">
        <v>15198540</v>
      </c>
      <c r="N44" s="60">
        <v>0</v>
      </c>
      <c r="O44" s="60">
        <v>221052691</v>
      </c>
      <c r="P44" s="60">
        <v>84882274</v>
      </c>
      <c r="Q44" s="60">
        <v>22159782</v>
      </c>
      <c r="R44" s="60">
        <v>21040216</v>
      </c>
      <c r="S44" s="60">
        <v>25099070</v>
      </c>
      <c r="T44" s="60">
        <v>1668955</v>
      </c>
      <c r="U44" s="60">
        <v>13192179</v>
      </c>
      <c r="V44" s="60">
        <v>9053584</v>
      </c>
      <c r="W44" s="60">
        <v>3944881</v>
      </c>
      <c r="X44" s="60">
        <v>510520</v>
      </c>
      <c r="Y44" s="60">
        <v>2941125</v>
      </c>
      <c r="Z44" s="60">
        <v>2564563</v>
      </c>
      <c r="AA44" s="60">
        <v>24200920</v>
      </c>
      <c r="AB44" s="60">
        <v>6049626</v>
      </c>
      <c r="AC44" s="60">
        <v>217307695</v>
      </c>
      <c r="AD44" s="60">
        <v>3744996</v>
      </c>
      <c r="AE44" s="60">
        <v>-990709</v>
      </c>
      <c r="AF44" s="60">
        <v>2754287</v>
      </c>
      <c r="AG44" s="60">
        <v>0</v>
      </c>
      <c r="AH44" s="60">
        <v>0</v>
      </c>
      <c r="AI44" s="60">
        <v>2754287</v>
      </c>
      <c r="AJ44" s="47"/>
      <c r="AK44" s="44">
        <v>126</v>
      </c>
      <c r="AL44" s="45" t="s">
        <v>261</v>
      </c>
      <c r="AM44" s="44">
        <v>2008</v>
      </c>
      <c r="AN44" s="13">
        <v>20908</v>
      </c>
      <c r="AO44" s="13">
        <v>94731</v>
      </c>
      <c r="AP44" s="13">
        <v>19243</v>
      </c>
      <c r="AQ44" s="56">
        <v>0.88198</v>
      </c>
      <c r="AR44" s="13">
        <v>38753</v>
      </c>
      <c r="AS44" s="13">
        <v>7872</v>
      </c>
      <c r="AT44" s="13">
        <v>269</v>
      </c>
      <c r="AU44" s="13">
        <v>176</v>
      </c>
      <c r="AV44" s="13">
        <v>19</v>
      </c>
      <c r="AW44" s="13">
        <v>21</v>
      </c>
      <c r="AY44" s="44">
        <v>126</v>
      </c>
      <c r="AZ44" s="45" t="s">
        <v>261</v>
      </c>
      <c r="BA44" s="44">
        <v>6010</v>
      </c>
      <c r="BB44" s="44">
        <v>2008</v>
      </c>
      <c r="BC44">
        <v>10017</v>
      </c>
      <c r="BD44" s="69"/>
      <c r="BE44" s="70"/>
      <c r="BF44" s="71"/>
      <c r="BG44" s="60"/>
    </row>
    <row r="45" spans="1:59" ht="13.5">
      <c r="A45" s="44">
        <v>128</v>
      </c>
      <c r="B45" s="45" t="s">
        <v>270</v>
      </c>
      <c r="C45" s="44">
        <v>2008</v>
      </c>
      <c r="D45" s="59">
        <v>3916.13</v>
      </c>
      <c r="E45" s="60">
        <v>712314534</v>
      </c>
      <c r="F45" s="60">
        <v>421709665</v>
      </c>
      <c r="G45" s="60">
        <v>1134024199</v>
      </c>
      <c r="H45" s="60">
        <v>432869502</v>
      </c>
      <c r="I45" s="60">
        <v>17956619</v>
      </c>
      <c r="J45" s="60">
        <v>17173204</v>
      </c>
      <c r="K45" s="60">
        <v>467999325</v>
      </c>
      <c r="L45" s="60">
        <v>666024874</v>
      </c>
      <c r="M45" s="60">
        <v>35891022</v>
      </c>
      <c r="N45" s="60">
        <v>8295596</v>
      </c>
      <c r="O45" s="60">
        <v>710211492</v>
      </c>
      <c r="P45" s="60">
        <v>262288932</v>
      </c>
      <c r="Q45" s="60">
        <v>69489787</v>
      </c>
      <c r="R45" s="60">
        <v>31537020</v>
      </c>
      <c r="S45" s="60">
        <v>131888852</v>
      </c>
      <c r="T45" s="60">
        <v>4730223</v>
      </c>
      <c r="U45" s="60">
        <v>97244070</v>
      </c>
      <c r="V45" s="60">
        <v>36690871</v>
      </c>
      <c r="W45" s="60">
        <v>8672582</v>
      </c>
      <c r="X45" s="60">
        <v>3238342</v>
      </c>
      <c r="Y45" s="60">
        <v>296884</v>
      </c>
      <c r="Z45" s="60">
        <v>4812558</v>
      </c>
      <c r="AA45" s="60">
        <v>23027998</v>
      </c>
      <c r="AB45" s="60">
        <v>4018461</v>
      </c>
      <c r="AC45" s="60">
        <v>677936580</v>
      </c>
      <c r="AD45" s="60">
        <v>32274912</v>
      </c>
      <c r="AE45" s="60">
        <v>9081817</v>
      </c>
      <c r="AF45" s="60">
        <v>41356729</v>
      </c>
      <c r="AG45" s="60">
        <v>0</v>
      </c>
      <c r="AH45" s="60">
        <v>0</v>
      </c>
      <c r="AI45" s="60">
        <v>41356729</v>
      </c>
      <c r="AJ45" s="47"/>
      <c r="AK45" s="44">
        <v>128</v>
      </c>
      <c r="AL45" s="45" t="s">
        <v>270</v>
      </c>
      <c r="AM45" s="44">
        <v>2008</v>
      </c>
      <c r="AN45" s="13">
        <v>48016</v>
      </c>
      <c r="AO45" s="13">
        <v>183513</v>
      </c>
      <c r="AP45" s="13">
        <v>30237</v>
      </c>
      <c r="AQ45" s="56">
        <v>1.4439</v>
      </c>
      <c r="AR45" s="13">
        <v>115270</v>
      </c>
      <c r="AS45" s="13">
        <v>18993</v>
      </c>
      <c r="AT45" s="13">
        <v>450</v>
      </c>
      <c r="AU45" s="13">
        <v>389</v>
      </c>
      <c r="AV45" s="13">
        <v>0</v>
      </c>
      <c r="AW45" s="13">
        <v>0</v>
      </c>
      <c r="AY45" s="44">
        <v>128</v>
      </c>
      <c r="AZ45" s="45" t="s">
        <v>270</v>
      </c>
      <c r="BA45" s="44">
        <v>6010</v>
      </c>
      <c r="BB45" s="44">
        <v>2008</v>
      </c>
      <c r="BC45">
        <v>40934</v>
      </c>
      <c r="BD45" s="69"/>
      <c r="BE45" s="70"/>
      <c r="BF45" s="71"/>
      <c r="BG45" s="60"/>
    </row>
    <row r="46" spans="1:59" ht="13.5">
      <c r="A46" s="44">
        <v>129</v>
      </c>
      <c r="B46" s="45" t="s">
        <v>284</v>
      </c>
      <c r="C46" s="44">
        <v>2008</v>
      </c>
      <c r="D46" s="59">
        <v>94.07</v>
      </c>
      <c r="E46" s="60">
        <v>3456389</v>
      </c>
      <c r="F46" s="60">
        <v>9054419</v>
      </c>
      <c r="G46" s="60">
        <v>12510808</v>
      </c>
      <c r="H46" s="60">
        <v>2173785</v>
      </c>
      <c r="I46" s="60">
        <v>46572</v>
      </c>
      <c r="J46" s="60">
        <v>47973</v>
      </c>
      <c r="K46" s="60">
        <v>2268330</v>
      </c>
      <c r="L46" s="60">
        <v>10242478</v>
      </c>
      <c r="M46" s="60">
        <v>142184</v>
      </c>
      <c r="N46" s="60">
        <v>585888</v>
      </c>
      <c r="O46" s="60">
        <v>10970550</v>
      </c>
      <c r="P46" s="60">
        <v>4763146</v>
      </c>
      <c r="Q46" s="60">
        <v>1004557</v>
      </c>
      <c r="R46" s="60">
        <v>692990</v>
      </c>
      <c r="S46" s="60">
        <v>802374</v>
      </c>
      <c r="T46" s="60">
        <v>154418</v>
      </c>
      <c r="U46" s="60">
        <v>1473943</v>
      </c>
      <c r="V46" s="60">
        <v>294496</v>
      </c>
      <c r="W46" s="60">
        <v>433347</v>
      </c>
      <c r="X46" s="60">
        <v>191727</v>
      </c>
      <c r="Y46" s="60">
        <v>36691</v>
      </c>
      <c r="Z46" s="60">
        <v>239498</v>
      </c>
      <c r="AA46" s="60">
        <v>632539</v>
      </c>
      <c r="AB46" s="60">
        <v>168233</v>
      </c>
      <c r="AC46" s="60">
        <v>10887959</v>
      </c>
      <c r="AD46" s="60">
        <v>82591</v>
      </c>
      <c r="AE46" s="60">
        <v>202131</v>
      </c>
      <c r="AF46" s="60">
        <v>284722</v>
      </c>
      <c r="AG46" s="60">
        <v>0</v>
      </c>
      <c r="AH46" s="60">
        <v>0</v>
      </c>
      <c r="AI46" s="60">
        <v>284722</v>
      </c>
      <c r="AJ46" s="47"/>
      <c r="AK46" s="44">
        <v>129</v>
      </c>
      <c r="AL46" s="45" t="s">
        <v>284</v>
      </c>
      <c r="AM46" s="44">
        <v>2008</v>
      </c>
      <c r="AN46" s="13">
        <v>501</v>
      </c>
      <c r="AO46" s="13">
        <v>23636</v>
      </c>
      <c r="AP46" s="13">
        <v>677</v>
      </c>
      <c r="AQ46" s="56">
        <v>0.74026</v>
      </c>
      <c r="AR46" s="13">
        <v>6530</v>
      </c>
      <c r="AS46" s="13">
        <v>187</v>
      </c>
      <c r="AT46" s="13">
        <v>25</v>
      </c>
      <c r="AU46" s="13">
        <v>25</v>
      </c>
      <c r="AV46" s="13">
        <v>0</v>
      </c>
      <c r="AW46" s="13">
        <v>0</v>
      </c>
      <c r="AY46" s="44">
        <v>129</v>
      </c>
      <c r="AZ46" s="45" t="s">
        <v>284</v>
      </c>
      <c r="BA46" s="44">
        <v>6010</v>
      </c>
      <c r="BB46" s="44">
        <v>2008</v>
      </c>
      <c r="BC46">
        <v>0</v>
      </c>
      <c r="BD46" s="69"/>
      <c r="BE46" s="70"/>
      <c r="BF46" s="71"/>
      <c r="BG46" s="60"/>
    </row>
    <row r="47" spans="1:59" ht="13.5">
      <c r="A47" s="44">
        <v>130</v>
      </c>
      <c r="B47" s="45" t="s">
        <v>266</v>
      </c>
      <c r="C47" s="44">
        <v>2008</v>
      </c>
      <c r="D47" s="59">
        <v>1451.19</v>
      </c>
      <c r="E47" s="60">
        <v>253613088</v>
      </c>
      <c r="F47" s="60">
        <v>252291549</v>
      </c>
      <c r="G47" s="60">
        <v>505904637</v>
      </c>
      <c r="H47" s="60">
        <v>269843175</v>
      </c>
      <c r="I47" s="60">
        <v>6872998</v>
      </c>
      <c r="J47" s="60">
        <v>6646104</v>
      </c>
      <c r="K47" s="60">
        <v>283362277</v>
      </c>
      <c r="L47" s="60">
        <v>222542360</v>
      </c>
      <c r="M47" s="60">
        <v>8004237</v>
      </c>
      <c r="N47" s="60">
        <v>0</v>
      </c>
      <c r="O47" s="60">
        <v>230546597</v>
      </c>
      <c r="P47" s="60">
        <v>90435986</v>
      </c>
      <c r="Q47" s="60">
        <v>21170541</v>
      </c>
      <c r="R47" s="60">
        <v>15226016</v>
      </c>
      <c r="S47" s="60">
        <v>30384488</v>
      </c>
      <c r="T47" s="60">
        <v>2605001</v>
      </c>
      <c r="U47" s="60">
        <v>33485488</v>
      </c>
      <c r="V47" s="60">
        <v>14091459</v>
      </c>
      <c r="W47" s="60">
        <v>5879040</v>
      </c>
      <c r="X47" s="60">
        <v>205183</v>
      </c>
      <c r="Y47" s="60">
        <v>3262389</v>
      </c>
      <c r="Z47" s="60">
        <v>2879513</v>
      </c>
      <c r="AA47" s="60">
        <v>12675587</v>
      </c>
      <c r="AB47" s="60">
        <v>4231841</v>
      </c>
      <c r="AC47" s="60">
        <v>236532532</v>
      </c>
      <c r="AD47" s="60">
        <v>-5985935</v>
      </c>
      <c r="AE47" s="60">
        <v>-6912614</v>
      </c>
      <c r="AF47" s="60">
        <v>-12898549</v>
      </c>
      <c r="AG47" s="60">
        <v>0</v>
      </c>
      <c r="AH47" s="60">
        <v>0</v>
      </c>
      <c r="AI47" s="60">
        <v>-12898549</v>
      </c>
      <c r="AJ47" s="47"/>
      <c r="AK47" s="44">
        <v>130</v>
      </c>
      <c r="AL47" s="45" t="s">
        <v>266</v>
      </c>
      <c r="AM47" s="44">
        <v>2008</v>
      </c>
      <c r="AN47" s="13">
        <v>23626</v>
      </c>
      <c r="AO47" s="13">
        <v>94018</v>
      </c>
      <c r="AP47" s="13">
        <v>19934</v>
      </c>
      <c r="AQ47" s="56">
        <v>1.06751</v>
      </c>
      <c r="AR47" s="13">
        <v>47132</v>
      </c>
      <c r="AS47" s="13">
        <v>9993</v>
      </c>
      <c r="AT47" s="13">
        <v>281</v>
      </c>
      <c r="AU47" s="13">
        <v>187</v>
      </c>
      <c r="AV47" s="13">
        <v>0</v>
      </c>
      <c r="AW47" s="13">
        <v>0</v>
      </c>
      <c r="AY47" s="44">
        <v>130</v>
      </c>
      <c r="AZ47" s="45" t="s">
        <v>266</v>
      </c>
      <c r="BA47" s="44">
        <v>6010</v>
      </c>
      <c r="BB47" s="44">
        <v>2008</v>
      </c>
      <c r="BC47">
        <v>3679</v>
      </c>
      <c r="BD47" s="69"/>
      <c r="BE47" s="70"/>
      <c r="BF47" s="71"/>
      <c r="BG47" s="60"/>
    </row>
    <row r="48" spans="1:59" ht="13.5">
      <c r="A48" s="44">
        <v>131</v>
      </c>
      <c r="B48" s="45" t="s">
        <v>230</v>
      </c>
      <c r="C48" s="44">
        <v>2008</v>
      </c>
      <c r="D48" s="59">
        <v>1788.96</v>
      </c>
      <c r="E48" s="60">
        <v>413845481</v>
      </c>
      <c r="F48" s="60">
        <v>269154848</v>
      </c>
      <c r="G48" s="60">
        <v>683000329</v>
      </c>
      <c r="H48" s="60">
        <v>373297318</v>
      </c>
      <c r="I48" s="60">
        <v>5884487</v>
      </c>
      <c r="J48" s="60">
        <v>267385</v>
      </c>
      <c r="K48" s="60">
        <v>379449190</v>
      </c>
      <c r="L48" s="60">
        <v>303551139</v>
      </c>
      <c r="M48" s="60">
        <v>14410688</v>
      </c>
      <c r="N48" s="60">
        <v>0</v>
      </c>
      <c r="O48" s="60">
        <v>317961827</v>
      </c>
      <c r="P48" s="60">
        <v>122737293</v>
      </c>
      <c r="Q48" s="60">
        <v>28278164</v>
      </c>
      <c r="R48" s="60">
        <v>13715223</v>
      </c>
      <c r="S48" s="60">
        <v>55592254</v>
      </c>
      <c r="T48" s="60">
        <v>3392385</v>
      </c>
      <c r="U48" s="60">
        <v>23113211</v>
      </c>
      <c r="V48" s="60">
        <v>16620599</v>
      </c>
      <c r="W48" s="60">
        <v>6847005</v>
      </c>
      <c r="X48" s="60">
        <v>2195092</v>
      </c>
      <c r="Y48" s="60">
        <v>3183585</v>
      </c>
      <c r="Z48" s="60">
        <v>9232406</v>
      </c>
      <c r="AA48" s="60">
        <v>13573181</v>
      </c>
      <c r="AB48" s="60">
        <v>6143167</v>
      </c>
      <c r="AC48" s="60">
        <v>304623565</v>
      </c>
      <c r="AD48" s="60">
        <v>13338262</v>
      </c>
      <c r="AE48" s="60">
        <v>2618204</v>
      </c>
      <c r="AF48" s="60">
        <v>15956466</v>
      </c>
      <c r="AG48" s="60">
        <v>0</v>
      </c>
      <c r="AH48" s="60">
        <v>0</v>
      </c>
      <c r="AI48" s="60">
        <v>15956466</v>
      </c>
      <c r="AJ48" s="47"/>
      <c r="AK48" s="44">
        <v>131</v>
      </c>
      <c r="AL48" s="45" t="s">
        <v>230</v>
      </c>
      <c r="AM48" s="44">
        <v>2008</v>
      </c>
      <c r="AN48" s="13">
        <v>36964</v>
      </c>
      <c r="AO48" s="13">
        <v>103670</v>
      </c>
      <c r="AP48" s="13">
        <v>29910</v>
      </c>
      <c r="AQ48" s="56">
        <v>1.01533</v>
      </c>
      <c r="AR48" s="13">
        <v>62816</v>
      </c>
      <c r="AS48" s="13">
        <v>18123</v>
      </c>
      <c r="AT48" s="13">
        <v>337</v>
      </c>
      <c r="AU48" s="13">
        <v>293</v>
      </c>
      <c r="AV48" s="13">
        <v>0</v>
      </c>
      <c r="AW48" s="13">
        <v>0</v>
      </c>
      <c r="AY48" s="44">
        <v>131</v>
      </c>
      <c r="AZ48" s="45" t="s">
        <v>230</v>
      </c>
      <c r="BA48" s="44">
        <v>6010</v>
      </c>
      <c r="BB48" s="44">
        <v>2008</v>
      </c>
      <c r="BC48">
        <v>6134</v>
      </c>
      <c r="BD48" s="72"/>
      <c r="BE48" s="70"/>
      <c r="BF48" s="71"/>
      <c r="BG48" s="60"/>
    </row>
    <row r="49" spans="1:59" ht="13.5">
      <c r="A49" s="44">
        <v>132</v>
      </c>
      <c r="B49" s="45" t="s">
        <v>235</v>
      </c>
      <c r="C49" s="44">
        <v>2008</v>
      </c>
      <c r="D49" s="59">
        <v>761.77</v>
      </c>
      <c r="E49" s="60">
        <v>234445112</v>
      </c>
      <c r="F49" s="60">
        <v>188548065</v>
      </c>
      <c r="G49" s="60">
        <v>422993177</v>
      </c>
      <c r="H49" s="60">
        <v>275799713</v>
      </c>
      <c r="I49" s="60">
        <v>15007075</v>
      </c>
      <c r="J49" s="60">
        <v>901377</v>
      </c>
      <c r="K49" s="60">
        <v>291708165</v>
      </c>
      <c r="L49" s="60">
        <v>131285012</v>
      </c>
      <c r="M49" s="60">
        <v>1717052</v>
      </c>
      <c r="N49" s="60">
        <v>0</v>
      </c>
      <c r="O49" s="60">
        <v>133002064</v>
      </c>
      <c r="P49" s="60">
        <v>47440339</v>
      </c>
      <c r="Q49" s="60">
        <v>10975625</v>
      </c>
      <c r="R49" s="60">
        <v>1144421</v>
      </c>
      <c r="S49" s="60">
        <v>18032802</v>
      </c>
      <c r="T49" s="60">
        <v>870142</v>
      </c>
      <c r="U49" s="60">
        <v>11164534</v>
      </c>
      <c r="V49" s="60">
        <v>4384919</v>
      </c>
      <c r="W49" s="60">
        <v>1977486</v>
      </c>
      <c r="X49" s="60">
        <v>1979893</v>
      </c>
      <c r="Y49" s="60">
        <v>1183641</v>
      </c>
      <c r="Z49" s="60">
        <v>648926</v>
      </c>
      <c r="AA49" s="60">
        <v>26679074</v>
      </c>
      <c r="AB49" s="60">
        <v>2443413</v>
      </c>
      <c r="AC49" s="60">
        <v>128925215</v>
      </c>
      <c r="AD49" s="60">
        <v>4076849</v>
      </c>
      <c r="AE49" s="60">
        <v>-398547</v>
      </c>
      <c r="AF49" s="60">
        <v>3678302</v>
      </c>
      <c r="AG49" s="60">
        <v>0</v>
      </c>
      <c r="AH49" s="60">
        <v>0</v>
      </c>
      <c r="AI49" s="60">
        <v>3678302</v>
      </c>
      <c r="AJ49" s="47"/>
      <c r="AK49" s="44">
        <v>132</v>
      </c>
      <c r="AL49" s="45" t="s">
        <v>235</v>
      </c>
      <c r="AM49" s="44">
        <v>2008</v>
      </c>
      <c r="AN49" s="13">
        <v>11965</v>
      </c>
      <c r="AO49" s="13">
        <v>53631</v>
      </c>
      <c r="AP49" s="13">
        <v>12621</v>
      </c>
      <c r="AQ49" s="56">
        <v>0.94804</v>
      </c>
      <c r="AR49" s="13">
        <v>29725</v>
      </c>
      <c r="AS49" s="13">
        <v>6995</v>
      </c>
      <c r="AT49" s="13">
        <v>106</v>
      </c>
      <c r="AU49" s="13">
        <v>106</v>
      </c>
      <c r="AV49" s="13">
        <v>0</v>
      </c>
      <c r="AW49" s="13">
        <v>0</v>
      </c>
      <c r="AY49" s="44">
        <v>132</v>
      </c>
      <c r="AZ49" s="45" t="s">
        <v>235</v>
      </c>
      <c r="BA49" s="44">
        <v>6010</v>
      </c>
      <c r="BB49" s="44">
        <v>2008</v>
      </c>
      <c r="BC49">
        <v>2782</v>
      </c>
      <c r="BD49" s="69"/>
      <c r="BE49" s="70"/>
      <c r="BF49" s="71"/>
      <c r="BG49" s="60"/>
    </row>
    <row r="50" spans="1:59" ht="13.5">
      <c r="A50" s="44">
        <v>134</v>
      </c>
      <c r="B50" s="45" t="s">
        <v>215</v>
      </c>
      <c r="C50" s="44">
        <v>2008</v>
      </c>
      <c r="D50" s="59">
        <v>405.49</v>
      </c>
      <c r="E50" s="60">
        <v>42820213</v>
      </c>
      <c r="F50" s="60">
        <v>75922914</v>
      </c>
      <c r="G50" s="60">
        <v>118743127</v>
      </c>
      <c r="H50" s="60">
        <v>58965570</v>
      </c>
      <c r="I50" s="60">
        <v>1057611</v>
      </c>
      <c r="J50" s="60">
        <v>433358</v>
      </c>
      <c r="K50" s="60">
        <v>60456539</v>
      </c>
      <c r="L50" s="60">
        <v>58286588</v>
      </c>
      <c r="M50" s="60">
        <v>629145</v>
      </c>
      <c r="N50" s="60">
        <v>2877274</v>
      </c>
      <c r="O50" s="60">
        <v>61793007</v>
      </c>
      <c r="P50" s="60">
        <v>24885317</v>
      </c>
      <c r="Q50" s="60">
        <v>5658587</v>
      </c>
      <c r="R50" s="60">
        <v>4776377</v>
      </c>
      <c r="S50" s="60">
        <v>10497280</v>
      </c>
      <c r="T50" s="60">
        <v>853801</v>
      </c>
      <c r="U50" s="60">
        <v>4888603</v>
      </c>
      <c r="V50" s="60">
        <v>4817904</v>
      </c>
      <c r="W50" s="60">
        <v>347063</v>
      </c>
      <c r="X50" s="60">
        <v>671051</v>
      </c>
      <c r="Y50" s="60">
        <v>404021</v>
      </c>
      <c r="Z50" s="60">
        <v>0</v>
      </c>
      <c r="AA50" s="60">
        <v>1965027</v>
      </c>
      <c r="AB50" s="60">
        <v>536379</v>
      </c>
      <c r="AC50" s="60">
        <v>60301410</v>
      </c>
      <c r="AD50" s="60">
        <v>1491597</v>
      </c>
      <c r="AE50" s="60">
        <v>-610866</v>
      </c>
      <c r="AF50" s="60">
        <v>880731</v>
      </c>
      <c r="AG50" s="60">
        <v>0</v>
      </c>
      <c r="AH50" s="60">
        <v>0</v>
      </c>
      <c r="AI50" s="60">
        <v>880731</v>
      </c>
      <c r="AJ50" s="47"/>
      <c r="AK50" s="44">
        <v>134</v>
      </c>
      <c r="AL50" s="45" t="s">
        <v>215</v>
      </c>
      <c r="AM50" s="44">
        <v>2008</v>
      </c>
      <c r="AN50" s="13">
        <v>7752</v>
      </c>
      <c r="AO50" s="13">
        <v>27830</v>
      </c>
      <c r="AP50" s="13">
        <v>8447</v>
      </c>
      <c r="AQ50" s="56">
        <v>0.81149</v>
      </c>
      <c r="AR50" s="13">
        <v>10036</v>
      </c>
      <c r="AS50" s="13">
        <v>3046</v>
      </c>
      <c r="AT50" s="13">
        <v>43</v>
      </c>
      <c r="AU50" s="13">
        <v>43</v>
      </c>
      <c r="AV50" s="13">
        <v>0</v>
      </c>
      <c r="AW50" s="13">
        <v>0</v>
      </c>
      <c r="AY50" s="44">
        <v>134</v>
      </c>
      <c r="AZ50" s="45" t="s">
        <v>215</v>
      </c>
      <c r="BA50" s="44">
        <v>6010</v>
      </c>
      <c r="BB50" s="44">
        <v>2008</v>
      </c>
      <c r="BC50">
        <v>1627</v>
      </c>
      <c r="BD50" s="69"/>
      <c r="BE50" s="70"/>
      <c r="BF50" s="71"/>
      <c r="BG50" s="60"/>
    </row>
    <row r="51" spans="1:59" ht="13.5">
      <c r="A51" s="44">
        <v>137</v>
      </c>
      <c r="B51" s="45" t="s">
        <v>220</v>
      </c>
      <c r="C51" s="44">
        <v>2008</v>
      </c>
      <c r="D51" s="59">
        <v>203.29</v>
      </c>
      <c r="E51" s="59">
        <v>8918140</v>
      </c>
      <c r="F51" s="59">
        <v>13408876</v>
      </c>
      <c r="G51" s="59">
        <v>22327016</v>
      </c>
      <c r="H51" s="59">
        <v>3661535</v>
      </c>
      <c r="I51" s="59">
        <v>269338</v>
      </c>
      <c r="J51" s="59">
        <v>0</v>
      </c>
      <c r="K51" s="59">
        <v>3930873</v>
      </c>
      <c r="L51" s="59">
        <v>18396143</v>
      </c>
      <c r="M51" s="59">
        <v>172728</v>
      </c>
      <c r="N51" s="59">
        <v>484725</v>
      </c>
      <c r="O51" s="59">
        <v>19053596</v>
      </c>
      <c r="P51" s="59">
        <v>10881356</v>
      </c>
      <c r="Q51" s="59">
        <v>3064027</v>
      </c>
      <c r="R51" s="59">
        <v>1036850</v>
      </c>
      <c r="S51" s="59">
        <v>1727236</v>
      </c>
      <c r="T51" s="59">
        <v>393586</v>
      </c>
      <c r="U51" s="59">
        <v>687150</v>
      </c>
      <c r="V51" s="59">
        <v>691230</v>
      </c>
      <c r="W51" s="59">
        <v>261043</v>
      </c>
      <c r="X51" s="59">
        <v>287914</v>
      </c>
      <c r="Y51" s="59">
        <v>93157</v>
      </c>
      <c r="Z51" s="59">
        <v>144936</v>
      </c>
      <c r="AA51" s="59">
        <v>418036</v>
      </c>
      <c r="AB51" s="59">
        <v>223236</v>
      </c>
      <c r="AC51" s="59">
        <v>19909757</v>
      </c>
      <c r="AD51" s="59">
        <v>-856161</v>
      </c>
      <c r="AE51" s="59">
        <v>140408</v>
      </c>
      <c r="AF51" s="59">
        <v>-715753</v>
      </c>
      <c r="AG51" s="59">
        <v>0</v>
      </c>
      <c r="AH51" s="59">
        <v>0</v>
      </c>
      <c r="AI51" s="59">
        <v>-715753</v>
      </c>
      <c r="AJ51" s="47"/>
      <c r="AK51" s="44">
        <v>137</v>
      </c>
      <c r="AL51" s="45" t="s">
        <v>220</v>
      </c>
      <c r="AM51" s="44">
        <v>2008</v>
      </c>
      <c r="AN51" s="13">
        <v>289</v>
      </c>
      <c r="AO51" s="13">
        <v>7495</v>
      </c>
      <c r="AP51" s="13">
        <v>424</v>
      </c>
      <c r="AQ51" s="13">
        <v>0.68037</v>
      </c>
      <c r="AR51" s="13">
        <v>1395</v>
      </c>
      <c r="AS51" s="13">
        <v>79</v>
      </c>
      <c r="AT51" s="13">
        <v>92</v>
      </c>
      <c r="AU51" s="13">
        <v>92</v>
      </c>
      <c r="AV51" s="13">
        <v>68</v>
      </c>
      <c r="AW51" s="13">
        <v>0</v>
      </c>
      <c r="AY51" s="44">
        <v>137</v>
      </c>
      <c r="AZ51" s="45" t="s">
        <v>220</v>
      </c>
      <c r="BA51" s="44">
        <v>6010</v>
      </c>
      <c r="BB51" s="44">
        <v>2008</v>
      </c>
      <c r="BC51">
        <v>0</v>
      </c>
      <c r="BD51" s="69"/>
      <c r="BE51" s="70"/>
      <c r="BF51" s="71"/>
      <c r="BG51" s="60"/>
    </row>
    <row r="52" spans="1:59" ht="13.5">
      <c r="A52" s="44">
        <v>138</v>
      </c>
      <c r="B52" s="45" t="s">
        <v>292</v>
      </c>
      <c r="C52" s="44">
        <v>2008</v>
      </c>
      <c r="D52" s="59">
        <v>1033.16</v>
      </c>
      <c r="E52" s="60">
        <v>186033785</v>
      </c>
      <c r="F52" s="60">
        <v>168806040</v>
      </c>
      <c r="G52" s="60">
        <v>354839825</v>
      </c>
      <c r="H52" s="60">
        <v>191264489</v>
      </c>
      <c r="I52" s="60">
        <v>6635068</v>
      </c>
      <c r="J52" s="60">
        <v>0</v>
      </c>
      <c r="K52" s="60">
        <v>197899557</v>
      </c>
      <c r="L52" s="60">
        <v>156940268</v>
      </c>
      <c r="M52" s="60">
        <v>9280371</v>
      </c>
      <c r="N52" s="60">
        <v>3905544</v>
      </c>
      <c r="O52" s="60">
        <v>170126183</v>
      </c>
      <c r="P52" s="60">
        <v>65360304</v>
      </c>
      <c r="Q52" s="60">
        <v>15370290</v>
      </c>
      <c r="R52" s="60">
        <v>4941268</v>
      </c>
      <c r="S52" s="60">
        <v>29342710</v>
      </c>
      <c r="T52" s="60">
        <v>1695106</v>
      </c>
      <c r="U52" s="60">
        <v>18238384</v>
      </c>
      <c r="V52" s="60">
        <v>5695093</v>
      </c>
      <c r="W52" s="60">
        <v>3187696</v>
      </c>
      <c r="X52" s="60">
        <v>2224953</v>
      </c>
      <c r="Y52" s="60">
        <v>812807</v>
      </c>
      <c r="Z52" s="60">
        <v>1870987</v>
      </c>
      <c r="AA52" s="60">
        <v>13467309</v>
      </c>
      <c r="AB52" s="60">
        <v>3741591</v>
      </c>
      <c r="AC52" s="60">
        <v>165948498</v>
      </c>
      <c r="AD52" s="60">
        <v>4177685</v>
      </c>
      <c r="AE52" s="60">
        <v>823933</v>
      </c>
      <c r="AF52" s="60">
        <v>5001618</v>
      </c>
      <c r="AG52" s="60">
        <v>0</v>
      </c>
      <c r="AH52" s="60">
        <v>0</v>
      </c>
      <c r="AI52" s="60">
        <v>5001618</v>
      </c>
      <c r="AJ52" s="47"/>
      <c r="AK52" s="44">
        <v>138</v>
      </c>
      <c r="AL52" s="45" t="s">
        <v>292</v>
      </c>
      <c r="AM52" s="44">
        <v>2008</v>
      </c>
      <c r="AN52" s="13">
        <v>15861</v>
      </c>
      <c r="AO52" s="13">
        <v>62912</v>
      </c>
      <c r="AP52" s="13">
        <v>14914</v>
      </c>
      <c r="AQ52" s="56">
        <v>0.92655</v>
      </c>
      <c r="AR52" s="13">
        <v>32983</v>
      </c>
      <c r="AS52" s="13">
        <v>7819</v>
      </c>
      <c r="AT52" s="13">
        <v>217</v>
      </c>
      <c r="AU52" s="13">
        <v>156</v>
      </c>
      <c r="AV52" s="13">
        <v>0</v>
      </c>
      <c r="AW52" s="13">
        <v>0</v>
      </c>
      <c r="AY52" s="44">
        <v>138</v>
      </c>
      <c r="AZ52" s="45" t="s">
        <v>258</v>
      </c>
      <c r="BA52" s="44">
        <v>6010</v>
      </c>
      <c r="BB52" s="44">
        <v>2008</v>
      </c>
      <c r="BC52">
        <v>3853</v>
      </c>
      <c r="BD52" s="72"/>
      <c r="BE52" s="70"/>
      <c r="BF52" s="71"/>
      <c r="BG52" s="60"/>
    </row>
    <row r="53" spans="1:59" ht="13.5">
      <c r="A53" s="44">
        <v>139</v>
      </c>
      <c r="B53" s="45" t="s">
        <v>271</v>
      </c>
      <c r="C53" s="44">
        <v>2008</v>
      </c>
      <c r="D53" s="59">
        <v>988.05</v>
      </c>
      <c r="E53" s="60">
        <v>214376225</v>
      </c>
      <c r="F53" s="60">
        <v>204790099</v>
      </c>
      <c r="G53" s="60">
        <v>419166324</v>
      </c>
      <c r="H53" s="60">
        <v>235970045</v>
      </c>
      <c r="I53" s="60">
        <v>9752810</v>
      </c>
      <c r="J53" s="60">
        <v>5631409</v>
      </c>
      <c r="K53" s="60">
        <v>251354264</v>
      </c>
      <c r="L53" s="60">
        <v>167812060</v>
      </c>
      <c r="M53" s="60">
        <v>4637598</v>
      </c>
      <c r="N53" s="60">
        <v>0</v>
      </c>
      <c r="O53" s="60">
        <v>172449658</v>
      </c>
      <c r="P53" s="60">
        <v>61549803</v>
      </c>
      <c r="Q53" s="60">
        <v>15061280</v>
      </c>
      <c r="R53" s="60">
        <v>14187888</v>
      </c>
      <c r="S53" s="60">
        <v>25484236</v>
      </c>
      <c r="T53" s="60">
        <v>1602919</v>
      </c>
      <c r="U53" s="60">
        <v>26984169</v>
      </c>
      <c r="V53" s="60">
        <v>4840129</v>
      </c>
      <c r="W53" s="60">
        <v>838419</v>
      </c>
      <c r="X53" s="60">
        <v>343159</v>
      </c>
      <c r="Y53" s="60">
        <v>954837</v>
      </c>
      <c r="Z53" s="60">
        <v>2929421</v>
      </c>
      <c r="AA53" s="60">
        <v>10776597</v>
      </c>
      <c r="AB53" s="60">
        <v>1642079</v>
      </c>
      <c r="AC53" s="60">
        <v>167194936</v>
      </c>
      <c r="AD53" s="60">
        <v>5254722</v>
      </c>
      <c r="AE53" s="60">
        <v>-3606254</v>
      </c>
      <c r="AF53" s="60">
        <v>1648468</v>
      </c>
      <c r="AG53" s="60">
        <v>0</v>
      </c>
      <c r="AH53" s="60">
        <v>0</v>
      </c>
      <c r="AI53" s="60">
        <v>1648468</v>
      </c>
      <c r="AJ53" s="47"/>
      <c r="AK53" s="44">
        <v>139</v>
      </c>
      <c r="AL53" s="45" t="s">
        <v>271</v>
      </c>
      <c r="AM53" s="44">
        <v>2008</v>
      </c>
      <c r="AN53" s="13">
        <v>21255</v>
      </c>
      <c r="AO53" s="13">
        <v>77797</v>
      </c>
      <c r="AP53" s="13">
        <v>19696</v>
      </c>
      <c r="AQ53" s="56">
        <v>0.96097</v>
      </c>
      <c r="AR53" s="13">
        <v>39788</v>
      </c>
      <c r="AS53" s="13">
        <v>10073</v>
      </c>
      <c r="AT53" s="13">
        <v>272</v>
      </c>
      <c r="AU53" s="13">
        <v>182</v>
      </c>
      <c r="AV53" s="13">
        <v>0</v>
      </c>
      <c r="AW53" s="13">
        <v>0</v>
      </c>
      <c r="AY53" s="44">
        <v>139</v>
      </c>
      <c r="AZ53" s="45" t="s">
        <v>271</v>
      </c>
      <c r="BA53" s="44">
        <v>6010</v>
      </c>
      <c r="BB53" s="44">
        <v>2008</v>
      </c>
      <c r="BC53">
        <v>3990</v>
      </c>
      <c r="BD53" s="72"/>
      <c r="BE53" s="70"/>
      <c r="BF53" s="71"/>
      <c r="BG53" s="60"/>
    </row>
    <row r="54" spans="1:59" ht="13.5">
      <c r="A54" s="44">
        <v>140</v>
      </c>
      <c r="B54" s="45" t="s">
        <v>217</v>
      </c>
      <c r="C54" s="44">
        <v>2008</v>
      </c>
      <c r="D54" s="59">
        <v>314.66</v>
      </c>
      <c r="E54" s="60">
        <v>16625412</v>
      </c>
      <c r="F54" s="60">
        <v>50291038</v>
      </c>
      <c r="G54" s="60">
        <v>66916450</v>
      </c>
      <c r="H54" s="60">
        <v>21436685</v>
      </c>
      <c r="I54" s="60">
        <v>1344170</v>
      </c>
      <c r="J54" s="60">
        <v>753166</v>
      </c>
      <c r="K54" s="60">
        <v>23534021</v>
      </c>
      <c r="L54" s="60">
        <v>43382429</v>
      </c>
      <c r="M54" s="60">
        <v>529978</v>
      </c>
      <c r="N54" s="60">
        <v>653716</v>
      </c>
      <c r="O54" s="60">
        <v>44566123</v>
      </c>
      <c r="P54" s="60">
        <v>19109844</v>
      </c>
      <c r="Q54" s="60">
        <v>4690694</v>
      </c>
      <c r="R54" s="60">
        <v>1960718</v>
      </c>
      <c r="S54" s="60">
        <v>4925499</v>
      </c>
      <c r="T54" s="60">
        <v>707018</v>
      </c>
      <c r="U54" s="60">
        <v>4053307</v>
      </c>
      <c r="V54" s="60">
        <v>2156196</v>
      </c>
      <c r="W54" s="60">
        <v>932620</v>
      </c>
      <c r="X54" s="60">
        <v>620119</v>
      </c>
      <c r="Y54" s="60">
        <v>503341</v>
      </c>
      <c r="Z54" s="60">
        <v>685821</v>
      </c>
      <c r="AA54" s="60">
        <v>2259668</v>
      </c>
      <c r="AB54" s="60">
        <v>583258</v>
      </c>
      <c r="AC54" s="60">
        <v>43188103</v>
      </c>
      <c r="AD54" s="60">
        <v>1378020</v>
      </c>
      <c r="AE54" s="60">
        <v>1211029</v>
      </c>
      <c r="AF54" s="60">
        <v>2589049</v>
      </c>
      <c r="AG54" s="60">
        <v>0</v>
      </c>
      <c r="AH54" s="60">
        <v>0</v>
      </c>
      <c r="AI54" s="60">
        <v>2589049</v>
      </c>
      <c r="AJ54" s="47"/>
      <c r="AK54" s="44">
        <v>140</v>
      </c>
      <c r="AL54" s="45" t="s">
        <v>217</v>
      </c>
      <c r="AM54" s="44">
        <v>2008</v>
      </c>
      <c r="AN54" s="13">
        <v>4055</v>
      </c>
      <c r="AO54" s="13">
        <v>15583</v>
      </c>
      <c r="AP54" s="13">
        <v>5388</v>
      </c>
      <c r="AQ54" s="56">
        <v>0.60155</v>
      </c>
      <c r="AR54" s="13">
        <v>3870</v>
      </c>
      <c r="AS54" s="13">
        <v>1338</v>
      </c>
      <c r="AT54" s="13">
        <v>50</v>
      </c>
      <c r="AU54" s="13">
        <v>25</v>
      </c>
      <c r="AV54" s="13">
        <v>0</v>
      </c>
      <c r="AW54" s="13">
        <v>0</v>
      </c>
      <c r="AY54" s="44">
        <v>140</v>
      </c>
      <c r="AZ54" s="45" t="s">
        <v>217</v>
      </c>
      <c r="BA54" s="44">
        <v>6010</v>
      </c>
      <c r="BB54" s="44">
        <v>2008</v>
      </c>
      <c r="BC54">
        <v>875</v>
      </c>
      <c r="BD54" s="69"/>
      <c r="BE54" s="70"/>
      <c r="BF54" s="71"/>
      <c r="BG54" s="60"/>
    </row>
    <row r="55" spans="1:59" ht="13.5">
      <c r="A55" s="44">
        <v>141</v>
      </c>
      <c r="B55" s="45" t="s">
        <v>203</v>
      </c>
      <c r="C55" s="44">
        <v>2008</v>
      </c>
      <c r="D55" s="59">
        <v>112.78</v>
      </c>
      <c r="E55" s="60">
        <v>3231186</v>
      </c>
      <c r="F55" s="60">
        <v>4237463</v>
      </c>
      <c r="G55" s="60">
        <v>7468649</v>
      </c>
      <c r="H55" s="60">
        <v>-43743</v>
      </c>
      <c r="I55" s="60">
        <v>11511</v>
      </c>
      <c r="J55" s="60">
        <v>0</v>
      </c>
      <c r="K55" s="60">
        <v>-32232</v>
      </c>
      <c r="L55" s="60">
        <v>7500881</v>
      </c>
      <c r="M55" s="60">
        <v>127779</v>
      </c>
      <c r="N55" s="60">
        <v>789368</v>
      </c>
      <c r="O55" s="60">
        <v>8418028</v>
      </c>
      <c r="P55" s="60">
        <v>4438308</v>
      </c>
      <c r="Q55" s="60">
        <v>884572</v>
      </c>
      <c r="R55" s="60">
        <v>78399</v>
      </c>
      <c r="S55" s="60">
        <v>819784</v>
      </c>
      <c r="T55" s="60">
        <v>299097</v>
      </c>
      <c r="U55" s="60">
        <v>600323</v>
      </c>
      <c r="V55" s="60">
        <v>566141</v>
      </c>
      <c r="W55" s="60">
        <v>26071</v>
      </c>
      <c r="X55" s="60">
        <v>120598</v>
      </c>
      <c r="Y55" s="60">
        <v>41709</v>
      </c>
      <c r="Z55" s="60">
        <v>414132</v>
      </c>
      <c r="AA55" s="60">
        <v>164409</v>
      </c>
      <c r="AB55" s="60">
        <v>114242</v>
      </c>
      <c r="AC55" s="60">
        <v>8567785</v>
      </c>
      <c r="AD55" s="60">
        <v>-149757</v>
      </c>
      <c r="AE55" s="60">
        <v>169685</v>
      </c>
      <c r="AF55" s="60">
        <v>19928</v>
      </c>
      <c r="AG55" s="60">
        <v>0</v>
      </c>
      <c r="AH55" s="60">
        <v>0</v>
      </c>
      <c r="AI55" s="60">
        <v>19928</v>
      </c>
      <c r="AJ55" s="47"/>
      <c r="AK55" s="44">
        <v>141</v>
      </c>
      <c r="AL55" s="45" t="s">
        <v>203</v>
      </c>
      <c r="AM55" s="44">
        <v>2008</v>
      </c>
      <c r="AN55" s="13">
        <v>494</v>
      </c>
      <c r="AO55" s="13">
        <v>2443</v>
      </c>
      <c r="AP55" s="13">
        <v>778</v>
      </c>
      <c r="AQ55" s="56">
        <v>0.63523</v>
      </c>
      <c r="AR55" s="13">
        <v>292</v>
      </c>
      <c r="AS55" s="13">
        <v>93</v>
      </c>
      <c r="AT55" s="13">
        <v>62</v>
      </c>
      <c r="AU55" s="13">
        <v>59</v>
      </c>
      <c r="AV55" s="13">
        <v>34</v>
      </c>
      <c r="AW55" s="13">
        <v>0</v>
      </c>
      <c r="AY55" s="44">
        <v>141</v>
      </c>
      <c r="AZ55" s="45" t="s">
        <v>203</v>
      </c>
      <c r="BA55" s="44">
        <v>6010</v>
      </c>
      <c r="BB55" s="44">
        <v>2008</v>
      </c>
      <c r="BC55">
        <v>0</v>
      </c>
      <c r="BD55" s="75"/>
      <c r="BE55" s="70"/>
      <c r="BF55" s="71"/>
      <c r="BG55" s="60"/>
    </row>
    <row r="56" spans="1:59" ht="13.5">
      <c r="A56" s="44">
        <v>142</v>
      </c>
      <c r="B56" s="45" t="s">
        <v>260</v>
      </c>
      <c r="C56" s="44">
        <v>2008</v>
      </c>
      <c r="D56" s="59">
        <v>1815.85</v>
      </c>
      <c r="E56" s="60">
        <v>373051117</v>
      </c>
      <c r="F56" s="60">
        <v>181128013</v>
      </c>
      <c r="G56" s="60">
        <v>554179130</v>
      </c>
      <c r="H56" s="60">
        <v>263002053</v>
      </c>
      <c r="I56" s="60">
        <v>13064088</v>
      </c>
      <c r="J56" s="60">
        <v>0</v>
      </c>
      <c r="K56" s="60">
        <v>276066141</v>
      </c>
      <c r="L56" s="60">
        <v>278112989</v>
      </c>
      <c r="M56" s="60">
        <v>3704609</v>
      </c>
      <c r="N56" s="60">
        <v>0</v>
      </c>
      <c r="O56" s="60">
        <v>281817598</v>
      </c>
      <c r="P56" s="60">
        <v>108658492</v>
      </c>
      <c r="Q56" s="60">
        <v>28665487</v>
      </c>
      <c r="R56" s="60">
        <v>4476001</v>
      </c>
      <c r="S56" s="60">
        <v>48653202</v>
      </c>
      <c r="T56" s="60">
        <v>2810161</v>
      </c>
      <c r="U56" s="60">
        <v>30834359</v>
      </c>
      <c r="V56" s="60">
        <v>10491244</v>
      </c>
      <c r="W56" s="60">
        <v>2233874</v>
      </c>
      <c r="X56" s="60">
        <v>3974767</v>
      </c>
      <c r="Y56" s="60">
        <v>2356888</v>
      </c>
      <c r="Z56" s="60">
        <v>3462810</v>
      </c>
      <c r="AA56" s="60">
        <v>12378272</v>
      </c>
      <c r="AB56" s="60">
        <v>1878017</v>
      </c>
      <c r="AC56" s="60">
        <v>260873574</v>
      </c>
      <c r="AD56" s="60">
        <v>20944024</v>
      </c>
      <c r="AE56" s="60">
        <v>5447307</v>
      </c>
      <c r="AF56" s="60">
        <v>26391331</v>
      </c>
      <c r="AG56" s="60">
        <v>0</v>
      </c>
      <c r="AH56" s="60">
        <v>0</v>
      </c>
      <c r="AI56" s="60">
        <v>26391331</v>
      </c>
      <c r="AJ56" s="47"/>
      <c r="AK56" s="44">
        <v>142</v>
      </c>
      <c r="AL56" s="45" t="s">
        <v>260</v>
      </c>
      <c r="AM56" s="44">
        <v>2008</v>
      </c>
      <c r="AN56" s="13">
        <v>28659</v>
      </c>
      <c r="AO56" s="13">
        <v>99168</v>
      </c>
      <c r="AP56" s="13">
        <v>25474</v>
      </c>
      <c r="AQ56" s="56">
        <v>1.00421</v>
      </c>
      <c r="AR56" s="13">
        <v>66756</v>
      </c>
      <c r="AS56" s="13">
        <v>17148</v>
      </c>
      <c r="AT56" s="13">
        <v>297</v>
      </c>
      <c r="AU56" s="13">
        <v>254</v>
      </c>
      <c r="AV56" s="13">
        <v>0</v>
      </c>
      <c r="AW56" s="13">
        <v>0</v>
      </c>
      <c r="AY56" s="44">
        <v>142</v>
      </c>
      <c r="AZ56" s="45" t="s">
        <v>260</v>
      </c>
      <c r="BA56" s="44">
        <v>6010</v>
      </c>
      <c r="BB56" s="44">
        <v>2008</v>
      </c>
      <c r="BC56">
        <v>5252</v>
      </c>
      <c r="BD56" s="75"/>
      <c r="BE56" s="73"/>
      <c r="BF56" s="71"/>
      <c r="BG56" s="60"/>
    </row>
    <row r="57" spans="1:59" ht="13.5">
      <c r="A57" s="44">
        <v>145</v>
      </c>
      <c r="B57" s="45" t="s">
        <v>274</v>
      </c>
      <c r="C57" s="44">
        <v>2008</v>
      </c>
      <c r="D57" s="59">
        <v>1850.61</v>
      </c>
      <c r="E57" s="60">
        <v>345476114</v>
      </c>
      <c r="F57" s="60">
        <v>212169171</v>
      </c>
      <c r="G57" s="60">
        <v>557645285</v>
      </c>
      <c r="H57" s="60">
        <v>245283136</v>
      </c>
      <c r="I57" s="60">
        <v>13292795</v>
      </c>
      <c r="J57" s="60">
        <v>1932937</v>
      </c>
      <c r="K57" s="60">
        <v>260508868</v>
      </c>
      <c r="L57" s="60">
        <v>297136417</v>
      </c>
      <c r="M57" s="60">
        <v>8385424</v>
      </c>
      <c r="N57" s="60">
        <v>0</v>
      </c>
      <c r="O57" s="60">
        <v>305521841</v>
      </c>
      <c r="P57" s="60">
        <v>121305353</v>
      </c>
      <c r="Q57" s="60">
        <v>33246254</v>
      </c>
      <c r="R57" s="60">
        <v>1015924</v>
      </c>
      <c r="S57" s="60">
        <v>52819058</v>
      </c>
      <c r="T57" s="60">
        <v>3022090</v>
      </c>
      <c r="U57" s="60">
        <v>39071335</v>
      </c>
      <c r="V57" s="60">
        <v>15905291</v>
      </c>
      <c r="W57" s="60">
        <v>2113254</v>
      </c>
      <c r="X57" s="60">
        <v>3062262</v>
      </c>
      <c r="Y57" s="60">
        <v>3495671</v>
      </c>
      <c r="Z57" s="60">
        <v>1892670</v>
      </c>
      <c r="AA57" s="60">
        <v>11315596</v>
      </c>
      <c r="AB57" s="60">
        <v>4388651</v>
      </c>
      <c r="AC57" s="60">
        <v>292653409</v>
      </c>
      <c r="AD57" s="60">
        <v>12868432</v>
      </c>
      <c r="AE57" s="60">
        <v>7583017</v>
      </c>
      <c r="AF57" s="60">
        <v>20451449</v>
      </c>
      <c r="AG57" s="60">
        <v>0</v>
      </c>
      <c r="AH57" s="60">
        <v>0</v>
      </c>
      <c r="AI57" s="60">
        <v>20451449</v>
      </c>
      <c r="AJ57" s="47"/>
      <c r="AK57" s="44">
        <v>145</v>
      </c>
      <c r="AL57" s="45" t="s">
        <v>274</v>
      </c>
      <c r="AM57" s="44">
        <v>2008</v>
      </c>
      <c r="AN57" s="13">
        <v>30005</v>
      </c>
      <c r="AO57" s="13">
        <v>94249</v>
      </c>
      <c r="AP57" s="13">
        <v>24517</v>
      </c>
      <c r="AQ57" s="56">
        <v>1.06623</v>
      </c>
      <c r="AR57" s="13">
        <v>57801</v>
      </c>
      <c r="AS57" s="13">
        <v>15036</v>
      </c>
      <c r="AT57" s="13">
        <v>253</v>
      </c>
      <c r="AU57" s="13">
        <v>243</v>
      </c>
      <c r="AV57" s="13">
        <v>0</v>
      </c>
      <c r="AW57" s="13">
        <v>20</v>
      </c>
      <c r="AY57" s="44">
        <v>145</v>
      </c>
      <c r="AZ57" s="45" t="s">
        <v>274</v>
      </c>
      <c r="BA57" s="44">
        <v>6010</v>
      </c>
      <c r="BB57" s="44">
        <v>2008</v>
      </c>
      <c r="BC57">
        <v>5639</v>
      </c>
      <c r="BD57" s="75"/>
      <c r="BE57" s="70"/>
      <c r="BF57" s="71"/>
      <c r="BG57" s="60"/>
    </row>
    <row r="58" spans="1:59" ht="13.5">
      <c r="A58" s="44">
        <v>147</v>
      </c>
      <c r="B58" s="45" t="s">
        <v>265</v>
      </c>
      <c r="C58" s="44">
        <v>2008</v>
      </c>
      <c r="D58" s="59">
        <v>210.94</v>
      </c>
      <c r="E58" s="60">
        <v>15483672</v>
      </c>
      <c r="F58" s="60">
        <v>29260489</v>
      </c>
      <c r="G58" s="60">
        <v>44744161</v>
      </c>
      <c r="H58" s="60">
        <v>15763189</v>
      </c>
      <c r="I58" s="60">
        <v>437115</v>
      </c>
      <c r="J58" s="60">
        <v>77436</v>
      </c>
      <c r="K58" s="60">
        <v>16277740</v>
      </c>
      <c r="L58" s="60">
        <v>28466421</v>
      </c>
      <c r="M58" s="60">
        <v>482255</v>
      </c>
      <c r="N58" s="60">
        <v>159475</v>
      </c>
      <c r="O58" s="60">
        <v>29108151</v>
      </c>
      <c r="P58" s="60">
        <v>12965953</v>
      </c>
      <c r="Q58" s="60">
        <v>3217186</v>
      </c>
      <c r="R58" s="60">
        <v>1755813</v>
      </c>
      <c r="S58" s="60">
        <v>3564420</v>
      </c>
      <c r="T58" s="60">
        <v>372691</v>
      </c>
      <c r="U58" s="60">
        <v>3174706</v>
      </c>
      <c r="V58" s="60">
        <v>742824</v>
      </c>
      <c r="W58" s="60">
        <v>931731</v>
      </c>
      <c r="X58" s="60">
        <v>334365</v>
      </c>
      <c r="Y58" s="60">
        <v>150216</v>
      </c>
      <c r="Z58" s="60">
        <v>27439</v>
      </c>
      <c r="AA58" s="60">
        <v>1797936</v>
      </c>
      <c r="AB58" s="60">
        <v>404493</v>
      </c>
      <c r="AC58" s="60">
        <v>29439773</v>
      </c>
      <c r="AD58" s="60">
        <v>-331622</v>
      </c>
      <c r="AE58" s="60">
        <v>317481</v>
      </c>
      <c r="AF58" s="60">
        <v>-14141</v>
      </c>
      <c r="AG58" s="60">
        <v>0</v>
      </c>
      <c r="AH58" s="60">
        <v>0</v>
      </c>
      <c r="AI58" s="60">
        <v>-14141</v>
      </c>
      <c r="AJ58" s="47"/>
      <c r="AK58" s="44">
        <v>147</v>
      </c>
      <c r="AL58" s="45" t="s">
        <v>265</v>
      </c>
      <c r="AM58" s="44">
        <v>2008</v>
      </c>
      <c r="AN58" s="13">
        <v>3063</v>
      </c>
      <c r="AO58" s="13">
        <v>12522</v>
      </c>
      <c r="AP58" s="13">
        <v>3924</v>
      </c>
      <c r="AQ58" s="56">
        <v>0.65164</v>
      </c>
      <c r="AR58" s="13">
        <v>4311</v>
      </c>
      <c r="AS58" s="13">
        <v>1351</v>
      </c>
      <c r="AT58" s="13">
        <v>44</v>
      </c>
      <c r="AU58" s="13">
        <v>30</v>
      </c>
      <c r="AV58" s="13">
        <v>0</v>
      </c>
      <c r="AW58" s="13">
        <v>0</v>
      </c>
      <c r="AY58" s="44">
        <v>147</v>
      </c>
      <c r="AZ58" s="45" t="s">
        <v>265</v>
      </c>
      <c r="BA58" s="44">
        <v>6010</v>
      </c>
      <c r="BB58" s="44">
        <v>2008</v>
      </c>
      <c r="BC58">
        <v>256</v>
      </c>
      <c r="BD58" s="72"/>
      <c r="BE58" s="70"/>
      <c r="BF58" s="71"/>
      <c r="BG58" s="60"/>
    </row>
    <row r="59" spans="1:59" ht="13.5">
      <c r="A59" s="44">
        <v>148</v>
      </c>
      <c r="B59" s="45" t="s">
        <v>262</v>
      </c>
      <c r="C59" s="44">
        <v>2008</v>
      </c>
      <c r="D59" s="59">
        <v>108.3</v>
      </c>
      <c r="E59" s="60">
        <v>45458893</v>
      </c>
      <c r="F59" s="60">
        <v>0</v>
      </c>
      <c r="G59" s="60">
        <v>45458893</v>
      </c>
      <c r="H59" s="60">
        <v>26805405</v>
      </c>
      <c r="I59" s="60">
        <v>0</v>
      </c>
      <c r="J59" s="60">
        <v>0</v>
      </c>
      <c r="K59" s="60">
        <v>26805405</v>
      </c>
      <c r="L59" s="60">
        <v>18653488</v>
      </c>
      <c r="M59" s="60">
        <v>31642</v>
      </c>
      <c r="N59" s="60">
        <v>0</v>
      </c>
      <c r="O59" s="60">
        <v>18685130</v>
      </c>
      <c r="P59" s="60">
        <v>7005542</v>
      </c>
      <c r="Q59" s="60">
        <v>1133437</v>
      </c>
      <c r="R59" s="60">
        <v>432604</v>
      </c>
      <c r="S59" s="60">
        <v>1538564</v>
      </c>
      <c r="T59" s="60">
        <v>258846</v>
      </c>
      <c r="U59" s="60">
        <v>2753108</v>
      </c>
      <c r="V59" s="60">
        <v>485772</v>
      </c>
      <c r="W59" s="60">
        <v>243571</v>
      </c>
      <c r="X59" s="60">
        <v>230047</v>
      </c>
      <c r="Y59" s="60">
        <v>453047</v>
      </c>
      <c r="Z59" s="60">
        <v>0</v>
      </c>
      <c r="AA59" s="60">
        <v>-106377</v>
      </c>
      <c r="AB59" s="60">
        <v>1567804</v>
      </c>
      <c r="AC59" s="60">
        <v>15995965</v>
      </c>
      <c r="AD59" s="60">
        <v>2689165</v>
      </c>
      <c r="AE59" s="60">
        <v>0</v>
      </c>
      <c r="AF59" s="60">
        <v>2689165</v>
      </c>
      <c r="AG59" s="60">
        <v>0</v>
      </c>
      <c r="AH59" s="60">
        <v>0</v>
      </c>
      <c r="AI59" s="60">
        <v>2689165</v>
      </c>
      <c r="AJ59" s="47"/>
      <c r="AK59" s="44">
        <v>148</v>
      </c>
      <c r="AL59" s="45" t="s">
        <v>262</v>
      </c>
      <c r="AM59" s="44">
        <v>2008</v>
      </c>
      <c r="AN59" s="13">
        <v>897</v>
      </c>
      <c r="AO59" s="13">
        <v>11076</v>
      </c>
      <c r="AP59" s="13">
        <v>334</v>
      </c>
      <c r="AQ59" s="56">
        <v>2.68663</v>
      </c>
      <c r="AR59" s="13">
        <v>11076</v>
      </c>
      <c r="AS59" s="13">
        <v>334</v>
      </c>
      <c r="AT59" s="13">
        <v>80</v>
      </c>
      <c r="AU59" s="13">
        <v>49</v>
      </c>
      <c r="AV59" s="13">
        <v>0</v>
      </c>
      <c r="AW59" s="13">
        <v>0</v>
      </c>
      <c r="AY59" s="44">
        <v>148</v>
      </c>
      <c r="AZ59" s="45" t="s">
        <v>262</v>
      </c>
      <c r="BA59" s="44">
        <v>6010</v>
      </c>
      <c r="BB59" s="44">
        <v>2008</v>
      </c>
      <c r="BC59">
        <v>605</v>
      </c>
      <c r="BD59" s="69"/>
      <c r="BE59" s="73"/>
      <c r="BF59" s="71"/>
      <c r="BG59" s="60"/>
    </row>
    <row r="60" spans="1:59" ht="13.5">
      <c r="A60" s="44">
        <v>150</v>
      </c>
      <c r="B60" s="45" t="s">
        <v>202</v>
      </c>
      <c r="C60" s="44">
        <v>2008</v>
      </c>
      <c r="D60" s="59">
        <v>140.18</v>
      </c>
      <c r="E60" s="60">
        <v>4791155</v>
      </c>
      <c r="F60" s="60">
        <v>14696667</v>
      </c>
      <c r="G60" s="60">
        <v>19487822</v>
      </c>
      <c r="H60" s="60">
        <v>4474787</v>
      </c>
      <c r="I60" s="60">
        <v>97840</v>
      </c>
      <c r="J60" s="60">
        <v>0</v>
      </c>
      <c r="K60" s="60">
        <v>4572627</v>
      </c>
      <c r="L60" s="60">
        <v>14915195</v>
      </c>
      <c r="M60" s="60">
        <v>572829</v>
      </c>
      <c r="N60" s="60">
        <v>231824</v>
      </c>
      <c r="O60" s="60">
        <v>15719848</v>
      </c>
      <c r="P60" s="60">
        <v>6228860</v>
      </c>
      <c r="Q60" s="60">
        <v>1589087</v>
      </c>
      <c r="R60" s="60">
        <v>3108222</v>
      </c>
      <c r="S60" s="60">
        <v>1193631</v>
      </c>
      <c r="T60" s="60">
        <v>156134</v>
      </c>
      <c r="U60" s="60">
        <v>1010769</v>
      </c>
      <c r="V60" s="60">
        <v>543845</v>
      </c>
      <c r="W60" s="60">
        <v>77513</v>
      </c>
      <c r="X60" s="60">
        <v>161384</v>
      </c>
      <c r="Y60" s="60">
        <v>67057</v>
      </c>
      <c r="Z60" s="60">
        <v>57526</v>
      </c>
      <c r="AA60" s="60">
        <v>613747</v>
      </c>
      <c r="AB60" s="60">
        <v>206226</v>
      </c>
      <c r="AC60" s="60">
        <v>15014001</v>
      </c>
      <c r="AD60" s="60">
        <v>705847</v>
      </c>
      <c r="AE60" s="60">
        <v>498668</v>
      </c>
      <c r="AF60" s="60">
        <v>1204515</v>
      </c>
      <c r="AG60" s="60">
        <v>0</v>
      </c>
      <c r="AH60" s="60">
        <v>0</v>
      </c>
      <c r="AI60" s="60">
        <v>1204515</v>
      </c>
      <c r="AJ60" s="47"/>
      <c r="AK60" s="44">
        <v>150</v>
      </c>
      <c r="AL60" s="45" t="s">
        <v>202</v>
      </c>
      <c r="AM60" s="44">
        <v>2008</v>
      </c>
      <c r="AN60" s="13">
        <v>1330</v>
      </c>
      <c r="AO60" s="13">
        <v>4896</v>
      </c>
      <c r="AP60" s="13">
        <v>2003</v>
      </c>
      <c r="AQ60" s="56">
        <v>0.53512</v>
      </c>
      <c r="AR60" s="13">
        <v>914</v>
      </c>
      <c r="AS60" s="13">
        <v>374</v>
      </c>
      <c r="AT60" s="13">
        <v>25</v>
      </c>
      <c r="AU60" s="13">
        <v>25</v>
      </c>
      <c r="AV60" s="13">
        <v>0</v>
      </c>
      <c r="AW60" s="13">
        <v>0</v>
      </c>
      <c r="AY60" s="44">
        <v>150</v>
      </c>
      <c r="AZ60" s="45" t="s">
        <v>202</v>
      </c>
      <c r="BA60" s="44">
        <v>6010</v>
      </c>
      <c r="BB60" s="44">
        <v>2008</v>
      </c>
      <c r="BC60">
        <v>0</v>
      </c>
      <c r="BD60" s="69"/>
      <c r="BE60" s="73"/>
      <c r="BF60" s="71"/>
      <c r="BG60" s="60"/>
    </row>
    <row r="61" spans="1:59" ht="13.5">
      <c r="A61" s="44">
        <v>152</v>
      </c>
      <c r="B61" s="45" t="s">
        <v>223</v>
      </c>
      <c r="C61" s="44">
        <v>2008</v>
      </c>
      <c r="D61" s="59">
        <v>376.95</v>
      </c>
      <c r="E61" s="60">
        <v>31441058</v>
      </c>
      <c r="F61" s="60">
        <v>72470865</v>
      </c>
      <c r="G61" s="60">
        <v>103911923</v>
      </c>
      <c r="H61" s="60">
        <v>43860128</v>
      </c>
      <c r="I61" s="60">
        <v>2780402</v>
      </c>
      <c r="J61" s="60">
        <v>279356</v>
      </c>
      <c r="K61" s="60">
        <v>46919886</v>
      </c>
      <c r="L61" s="60">
        <v>56992037</v>
      </c>
      <c r="M61" s="60">
        <v>2197309</v>
      </c>
      <c r="N61" s="60">
        <v>1471417</v>
      </c>
      <c r="O61" s="60">
        <v>60660763</v>
      </c>
      <c r="P61" s="60">
        <v>22938057</v>
      </c>
      <c r="Q61" s="60">
        <v>8243570</v>
      </c>
      <c r="R61" s="60">
        <v>2527219</v>
      </c>
      <c r="S61" s="60">
        <v>5956322</v>
      </c>
      <c r="T61" s="60">
        <v>698448</v>
      </c>
      <c r="U61" s="60">
        <v>5514060</v>
      </c>
      <c r="V61" s="60">
        <v>2125952</v>
      </c>
      <c r="W61" s="60">
        <v>473368</v>
      </c>
      <c r="X61" s="60">
        <v>624946</v>
      </c>
      <c r="Y61" s="60">
        <v>600975</v>
      </c>
      <c r="Z61" s="60">
        <v>205466</v>
      </c>
      <c r="AA61" s="60">
        <v>4769578</v>
      </c>
      <c r="AB61" s="60">
        <v>1586014</v>
      </c>
      <c r="AC61" s="60">
        <v>56263975</v>
      </c>
      <c r="AD61" s="60">
        <v>4396788</v>
      </c>
      <c r="AE61" s="60">
        <v>2000931</v>
      </c>
      <c r="AF61" s="60">
        <v>6397719</v>
      </c>
      <c r="AG61" s="60">
        <v>0</v>
      </c>
      <c r="AH61" s="60">
        <v>0</v>
      </c>
      <c r="AI61" s="60">
        <v>6397719</v>
      </c>
      <c r="AJ61" s="47"/>
      <c r="AK61" s="44">
        <v>152</v>
      </c>
      <c r="AL61" s="45" t="s">
        <v>223</v>
      </c>
      <c r="AM61" s="44">
        <v>2008</v>
      </c>
      <c r="AN61" s="13">
        <v>4449</v>
      </c>
      <c r="AO61" s="13">
        <v>18085</v>
      </c>
      <c r="AP61" s="13">
        <v>5698</v>
      </c>
      <c r="AQ61" s="56">
        <v>0.6751</v>
      </c>
      <c r="AR61" s="13">
        <v>5472</v>
      </c>
      <c r="AS61" s="13">
        <v>1724</v>
      </c>
      <c r="AT61" s="13">
        <v>68</v>
      </c>
      <c r="AU61" s="13">
        <v>25</v>
      </c>
      <c r="AV61" s="13">
        <v>0</v>
      </c>
      <c r="AW61" s="13">
        <v>0</v>
      </c>
      <c r="AY61" s="44">
        <v>152</v>
      </c>
      <c r="AZ61" s="45" t="s">
        <v>223</v>
      </c>
      <c r="BA61" s="44">
        <v>6010</v>
      </c>
      <c r="BB61" s="44">
        <v>2008</v>
      </c>
      <c r="BC61">
        <v>1312</v>
      </c>
      <c r="BD61" s="75"/>
      <c r="BE61" s="70"/>
      <c r="BF61" s="71"/>
      <c r="BG61" s="60"/>
    </row>
    <row r="62" spans="1:59" ht="13.5">
      <c r="A62" s="44">
        <v>153</v>
      </c>
      <c r="B62" s="45" t="s">
        <v>249</v>
      </c>
      <c r="C62" s="44">
        <v>2008</v>
      </c>
      <c r="D62" s="59">
        <v>150.87</v>
      </c>
      <c r="E62" s="60">
        <v>11169125</v>
      </c>
      <c r="F62" s="60">
        <v>18780722</v>
      </c>
      <c r="G62" s="60">
        <v>29949847</v>
      </c>
      <c r="H62" s="60">
        <v>8574790</v>
      </c>
      <c r="I62" s="60">
        <v>380145</v>
      </c>
      <c r="J62" s="60">
        <v>0</v>
      </c>
      <c r="K62" s="60">
        <v>8954935</v>
      </c>
      <c r="L62" s="60">
        <v>20994912</v>
      </c>
      <c r="M62" s="60">
        <v>441740</v>
      </c>
      <c r="N62" s="60">
        <v>0</v>
      </c>
      <c r="O62" s="60">
        <v>21436652</v>
      </c>
      <c r="P62" s="60">
        <v>7850467</v>
      </c>
      <c r="Q62" s="60">
        <v>1907249</v>
      </c>
      <c r="R62" s="60">
        <v>1296277</v>
      </c>
      <c r="S62" s="60">
        <v>3375723</v>
      </c>
      <c r="T62" s="60">
        <v>494996</v>
      </c>
      <c r="U62" s="60">
        <v>2905643</v>
      </c>
      <c r="V62" s="60">
        <v>1360108</v>
      </c>
      <c r="W62" s="60">
        <v>96230</v>
      </c>
      <c r="X62" s="60">
        <v>180855</v>
      </c>
      <c r="Y62" s="60">
        <v>153294</v>
      </c>
      <c r="Z62" s="60">
        <v>36472</v>
      </c>
      <c r="AA62" s="60">
        <v>319051</v>
      </c>
      <c r="AB62" s="60">
        <v>326062</v>
      </c>
      <c r="AC62" s="60">
        <v>20302427</v>
      </c>
      <c r="AD62" s="60">
        <v>1134225</v>
      </c>
      <c r="AE62" s="60">
        <v>1142385</v>
      </c>
      <c r="AF62" s="60">
        <v>2276610</v>
      </c>
      <c r="AG62" s="60">
        <v>0</v>
      </c>
      <c r="AH62" s="60">
        <v>0</v>
      </c>
      <c r="AI62" s="60">
        <v>2276610</v>
      </c>
      <c r="AK62" s="44">
        <v>153</v>
      </c>
      <c r="AL62" s="45" t="s">
        <v>249</v>
      </c>
      <c r="AM62" s="44">
        <v>2008</v>
      </c>
      <c r="AN62" s="13">
        <v>1717</v>
      </c>
      <c r="AO62" s="13">
        <v>8612</v>
      </c>
      <c r="AP62" s="13">
        <v>2244</v>
      </c>
      <c r="AQ62" s="56">
        <v>0.72921</v>
      </c>
      <c r="AR62" s="13">
        <v>3120</v>
      </c>
      <c r="AS62" s="13">
        <v>813</v>
      </c>
      <c r="AT62" s="13">
        <v>48</v>
      </c>
      <c r="AU62" s="13">
        <v>25</v>
      </c>
      <c r="AV62" s="13">
        <v>0</v>
      </c>
      <c r="AW62" s="13">
        <v>0</v>
      </c>
      <c r="AY62" s="44">
        <v>153</v>
      </c>
      <c r="AZ62" s="45" t="s">
        <v>249</v>
      </c>
      <c r="BA62" s="44">
        <v>6010</v>
      </c>
      <c r="BB62" s="44">
        <v>2008</v>
      </c>
      <c r="BC62">
        <v>0</v>
      </c>
      <c r="BD62" s="75"/>
      <c r="BE62" s="70"/>
      <c r="BF62" s="71"/>
      <c r="BG62" s="60"/>
    </row>
    <row r="63" spans="1:59" ht="13.5">
      <c r="A63" s="44">
        <v>155</v>
      </c>
      <c r="B63" s="45" t="s">
        <v>245</v>
      </c>
      <c r="C63" s="44">
        <v>2008</v>
      </c>
      <c r="D63" s="59">
        <v>2234.16</v>
      </c>
      <c r="E63" s="60">
        <v>392548675</v>
      </c>
      <c r="F63" s="60">
        <v>411882929</v>
      </c>
      <c r="G63" s="60">
        <v>804431604</v>
      </c>
      <c r="H63" s="60">
        <v>452493746</v>
      </c>
      <c r="I63" s="60">
        <v>8874603</v>
      </c>
      <c r="J63" s="60">
        <v>3871763</v>
      </c>
      <c r="K63" s="60">
        <v>465240112</v>
      </c>
      <c r="L63" s="60">
        <v>339191492</v>
      </c>
      <c r="M63" s="60">
        <v>20531727</v>
      </c>
      <c r="N63" s="60">
        <v>18531186</v>
      </c>
      <c r="O63" s="60">
        <v>378254405</v>
      </c>
      <c r="P63" s="60">
        <v>148148989</v>
      </c>
      <c r="Q63" s="60">
        <v>39711365</v>
      </c>
      <c r="R63" s="60">
        <v>9499360</v>
      </c>
      <c r="S63" s="60">
        <v>42222028</v>
      </c>
      <c r="T63" s="60">
        <v>4291529</v>
      </c>
      <c r="U63" s="60">
        <v>41607947</v>
      </c>
      <c r="V63" s="60">
        <v>20245962</v>
      </c>
      <c r="W63" s="60">
        <v>7994261</v>
      </c>
      <c r="X63" s="60">
        <v>5695996</v>
      </c>
      <c r="Y63" s="60">
        <v>3235249</v>
      </c>
      <c r="Z63" s="60">
        <v>2597295</v>
      </c>
      <c r="AA63" s="60">
        <v>29867694</v>
      </c>
      <c r="AB63" s="60">
        <v>9892374</v>
      </c>
      <c r="AC63" s="60">
        <v>365010049</v>
      </c>
      <c r="AD63" s="60">
        <v>13244356</v>
      </c>
      <c r="AE63" s="60">
        <v>-6280278</v>
      </c>
      <c r="AF63" s="60">
        <v>6964078</v>
      </c>
      <c r="AG63" s="60">
        <v>0</v>
      </c>
      <c r="AH63" s="60">
        <v>0</v>
      </c>
      <c r="AI63" s="60">
        <v>6964078</v>
      </c>
      <c r="AJ63" s="47"/>
      <c r="AK63" s="44">
        <v>155</v>
      </c>
      <c r="AL63" s="45" t="s">
        <v>245</v>
      </c>
      <c r="AM63" s="44">
        <v>2008</v>
      </c>
      <c r="AN63" s="13">
        <v>34477</v>
      </c>
      <c r="AO63" s="13">
        <v>111553</v>
      </c>
      <c r="AP63" s="13">
        <v>33561</v>
      </c>
      <c r="AQ63" s="56">
        <v>0.82281</v>
      </c>
      <c r="AR63" s="13">
        <v>54436</v>
      </c>
      <c r="AS63" s="13">
        <v>16377</v>
      </c>
      <c r="AT63" s="13">
        <v>303</v>
      </c>
      <c r="AU63" s="13">
        <v>245</v>
      </c>
      <c r="AV63" s="13">
        <v>0</v>
      </c>
      <c r="AW63" s="13">
        <v>0</v>
      </c>
      <c r="AY63" s="44">
        <v>155</v>
      </c>
      <c r="AZ63" s="45" t="s">
        <v>245</v>
      </c>
      <c r="BA63" s="44">
        <v>6010</v>
      </c>
      <c r="BB63" s="44">
        <v>2008</v>
      </c>
      <c r="BC63">
        <v>3810</v>
      </c>
      <c r="BD63" s="69"/>
      <c r="BE63" s="70"/>
      <c r="BF63" s="71"/>
      <c r="BG63" s="60"/>
    </row>
    <row r="64" spans="1:59" ht="13.5">
      <c r="A64" s="44">
        <v>156</v>
      </c>
      <c r="B64" s="45" t="s">
        <v>248</v>
      </c>
      <c r="C64" s="44">
        <v>2008</v>
      </c>
      <c r="D64" s="59">
        <v>506.3</v>
      </c>
      <c r="E64" s="60">
        <v>30212564</v>
      </c>
      <c r="F64" s="60">
        <v>104567467</v>
      </c>
      <c r="G64" s="60">
        <v>134780031</v>
      </c>
      <c r="H64" s="60">
        <v>65360673</v>
      </c>
      <c r="I64" s="60">
        <v>1086114</v>
      </c>
      <c r="J64" s="60">
        <v>501926</v>
      </c>
      <c r="K64" s="60">
        <v>66948713</v>
      </c>
      <c r="L64" s="60">
        <v>67831318</v>
      </c>
      <c r="M64" s="60">
        <v>1211480</v>
      </c>
      <c r="N64" s="60">
        <v>5643456</v>
      </c>
      <c r="O64" s="60">
        <v>74686254</v>
      </c>
      <c r="P64" s="60">
        <v>32962076</v>
      </c>
      <c r="Q64" s="60">
        <v>7116153</v>
      </c>
      <c r="R64" s="60">
        <v>4858627</v>
      </c>
      <c r="S64" s="60">
        <v>9294951</v>
      </c>
      <c r="T64" s="60">
        <v>1413373</v>
      </c>
      <c r="U64" s="60">
        <v>6165029</v>
      </c>
      <c r="V64" s="60">
        <v>2041409</v>
      </c>
      <c r="W64" s="60">
        <v>520929</v>
      </c>
      <c r="X64" s="60">
        <v>610316</v>
      </c>
      <c r="Y64" s="60">
        <v>722317</v>
      </c>
      <c r="Z64" s="60">
        <v>141200</v>
      </c>
      <c r="AA64" s="60">
        <v>3681732</v>
      </c>
      <c r="AB64" s="60">
        <v>986365</v>
      </c>
      <c r="AC64" s="60">
        <v>70514477</v>
      </c>
      <c r="AD64" s="60">
        <v>4171777</v>
      </c>
      <c r="AE64" s="60">
        <v>1194469</v>
      </c>
      <c r="AF64" s="60">
        <v>5366246</v>
      </c>
      <c r="AG64" s="60">
        <v>0</v>
      </c>
      <c r="AH64" s="60">
        <v>0</v>
      </c>
      <c r="AI64" s="60">
        <v>5366246</v>
      </c>
      <c r="AK64" s="44">
        <v>156</v>
      </c>
      <c r="AL64" s="45" t="s">
        <v>248</v>
      </c>
      <c r="AM64" s="44">
        <v>2008</v>
      </c>
      <c r="AN64" s="13">
        <v>7230</v>
      </c>
      <c r="AO64" s="13">
        <v>25669</v>
      </c>
      <c r="AP64" s="13">
        <v>8779</v>
      </c>
      <c r="AQ64" s="56">
        <v>0.74617</v>
      </c>
      <c r="AR64" s="13">
        <v>5754</v>
      </c>
      <c r="AS64" s="13">
        <v>1968</v>
      </c>
      <c r="AT64" s="13">
        <v>25</v>
      </c>
      <c r="AU64" s="13">
        <v>25</v>
      </c>
      <c r="AV64" s="13">
        <v>0</v>
      </c>
      <c r="AW64" s="13">
        <v>0</v>
      </c>
      <c r="AY64" s="44">
        <v>156</v>
      </c>
      <c r="AZ64" s="45" t="s">
        <v>248</v>
      </c>
      <c r="BA64" s="44">
        <v>6010</v>
      </c>
      <c r="BB64" s="44">
        <v>2008</v>
      </c>
      <c r="BC64">
        <v>879</v>
      </c>
      <c r="BD64" s="75"/>
      <c r="BE64" s="70"/>
      <c r="BF64" s="71"/>
      <c r="BG64" s="60"/>
    </row>
    <row r="65" spans="1:59" ht="13.5">
      <c r="A65" s="44">
        <v>157</v>
      </c>
      <c r="B65" s="45" t="s">
        <v>269</v>
      </c>
      <c r="C65" s="44">
        <v>2008</v>
      </c>
      <c r="D65" s="59">
        <v>353.56</v>
      </c>
      <c r="E65" s="60">
        <v>38073885</v>
      </c>
      <c r="F65" s="60">
        <v>8558880</v>
      </c>
      <c r="G65" s="60">
        <v>46632765</v>
      </c>
      <c r="H65" s="60">
        <v>15440754</v>
      </c>
      <c r="I65" s="60">
        <v>219598</v>
      </c>
      <c r="J65" s="60">
        <v>0</v>
      </c>
      <c r="K65" s="60">
        <v>15660352</v>
      </c>
      <c r="L65" s="60">
        <v>30972413</v>
      </c>
      <c r="M65" s="60">
        <v>1235610</v>
      </c>
      <c r="N65" s="60">
        <v>0</v>
      </c>
      <c r="O65" s="60">
        <v>32208023</v>
      </c>
      <c r="P65" s="60">
        <v>18549120</v>
      </c>
      <c r="Q65" s="60">
        <v>4055354</v>
      </c>
      <c r="R65" s="60">
        <v>167666</v>
      </c>
      <c r="S65" s="60">
        <v>1801903</v>
      </c>
      <c r="T65" s="60">
        <v>820052</v>
      </c>
      <c r="U65" s="60">
        <v>4217825</v>
      </c>
      <c r="V65" s="60">
        <v>760638</v>
      </c>
      <c r="W65" s="60">
        <v>383610</v>
      </c>
      <c r="X65" s="60">
        <v>132898</v>
      </c>
      <c r="Y65" s="60">
        <v>107584</v>
      </c>
      <c r="Z65" s="60">
        <v>79745</v>
      </c>
      <c r="AA65" s="60">
        <v>573884</v>
      </c>
      <c r="AB65" s="60">
        <v>557046</v>
      </c>
      <c r="AC65" s="60">
        <v>32207325</v>
      </c>
      <c r="AD65" s="60">
        <v>698</v>
      </c>
      <c r="AE65" s="60">
        <v>-174037</v>
      </c>
      <c r="AF65" s="60">
        <v>-173339</v>
      </c>
      <c r="AG65" s="60">
        <v>0</v>
      </c>
      <c r="AH65" s="60">
        <v>0</v>
      </c>
      <c r="AI65" s="60">
        <v>-173339</v>
      </c>
      <c r="AJ65" s="47"/>
      <c r="AK65" s="44">
        <v>157</v>
      </c>
      <c r="AL65" s="45" t="s">
        <v>269</v>
      </c>
      <c r="AM65" s="44">
        <v>2008</v>
      </c>
      <c r="AN65" s="13">
        <v>2799</v>
      </c>
      <c r="AO65" s="13">
        <v>27531</v>
      </c>
      <c r="AP65" s="13">
        <v>1870</v>
      </c>
      <c r="AQ65" s="56">
        <v>1.49675</v>
      </c>
      <c r="AR65" s="13">
        <v>22478</v>
      </c>
      <c r="AS65" s="13">
        <v>1527</v>
      </c>
      <c r="AT65" s="13">
        <v>102</v>
      </c>
      <c r="AU65" s="13">
        <v>72</v>
      </c>
      <c r="AV65" s="13">
        <v>0</v>
      </c>
      <c r="AW65" s="13">
        <v>0</v>
      </c>
      <c r="AY65" s="44">
        <v>157</v>
      </c>
      <c r="AZ65" s="45" t="s">
        <v>269</v>
      </c>
      <c r="BA65" s="44">
        <v>6010</v>
      </c>
      <c r="BB65" s="44">
        <v>2008</v>
      </c>
      <c r="BC65">
        <v>0</v>
      </c>
      <c r="BD65" s="69"/>
      <c r="BE65" s="70"/>
      <c r="BF65" s="71"/>
      <c r="BG65" s="60"/>
    </row>
    <row r="66" spans="1:59" ht="13.5">
      <c r="A66" s="44">
        <v>158</v>
      </c>
      <c r="B66" s="45" t="s">
        <v>198</v>
      </c>
      <c r="C66" s="44">
        <v>2008</v>
      </c>
      <c r="D66" s="59">
        <v>114.21</v>
      </c>
      <c r="E66" s="60">
        <v>941071</v>
      </c>
      <c r="F66" s="60">
        <v>7901828</v>
      </c>
      <c r="G66" s="60">
        <v>8842899</v>
      </c>
      <c r="H66" s="60">
        <v>1125121</v>
      </c>
      <c r="I66" s="60">
        <v>293073</v>
      </c>
      <c r="J66" s="60">
        <v>0</v>
      </c>
      <c r="K66" s="60">
        <v>1418194</v>
      </c>
      <c r="L66" s="60">
        <v>7424705</v>
      </c>
      <c r="M66" s="60">
        <v>300390</v>
      </c>
      <c r="N66" s="60">
        <v>1850402</v>
      </c>
      <c r="O66" s="60">
        <v>9575497</v>
      </c>
      <c r="P66" s="60">
        <v>4734470</v>
      </c>
      <c r="Q66" s="60">
        <v>1073477</v>
      </c>
      <c r="R66" s="60">
        <v>133119</v>
      </c>
      <c r="S66" s="60">
        <v>642938</v>
      </c>
      <c r="T66" s="60">
        <v>110231</v>
      </c>
      <c r="U66" s="60">
        <v>562104</v>
      </c>
      <c r="V66" s="60">
        <v>391705</v>
      </c>
      <c r="W66" s="60">
        <v>20636</v>
      </c>
      <c r="X66" s="60">
        <v>179675</v>
      </c>
      <c r="Y66" s="60">
        <v>55786</v>
      </c>
      <c r="Z66" s="60">
        <v>588</v>
      </c>
      <c r="AA66" s="60">
        <v>325838</v>
      </c>
      <c r="AB66" s="60">
        <v>463545</v>
      </c>
      <c r="AC66" s="60">
        <v>8694112</v>
      </c>
      <c r="AD66" s="60">
        <v>881385</v>
      </c>
      <c r="AE66" s="60">
        <v>0</v>
      </c>
      <c r="AF66" s="60">
        <v>881385</v>
      </c>
      <c r="AG66" s="60">
        <v>0</v>
      </c>
      <c r="AH66" s="60">
        <v>0</v>
      </c>
      <c r="AI66" s="60">
        <v>881385</v>
      </c>
      <c r="AJ66" s="47"/>
      <c r="AK66" s="44">
        <v>158</v>
      </c>
      <c r="AL66" s="45" t="s">
        <v>198</v>
      </c>
      <c r="AM66" s="44">
        <v>2008</v>
      </c>
      <c r="AN66" s="13">
        <v>1358</v>
      </c>
      <c r="AO66" s="13">
        <v>6354</v>
      </c>
      <c r="AP66" s="13">
        <v>2246</v>
      </c>
      <c r="AQ66" s="56">
        <v>0.60492</v>
      </c>
      <c r="AR66" s="13">
        <v>249</v>
      </c>
      <c r="AS66" s="13">
        <v>88</v>
      </c>
      <c r="AT66" s="13">
        <v>12</v>
      </c>
      <c r="AU66" s="13">
        <v>6</v>
      </c>
      <c r="AV66" s="13">
        <v>0</v>
      </c>
      <c r="AW66" s="13">
        <v>0</v>
      </c>
      <c r="AY66" s="44">
        <v>158</v>
      </c>
      <c r="AZ66" s="45" t="s">
        <v>198</v>
      </c>
      <c r="BA66" s="44">
        <v>6010</v>
      </c>
      <c r="BB66" s="44">
        <v>2008</v>
      </c>
      <c r="BC66">
        <v>0</v>
      </c>
      <c r="BD66" s="72"/>
      <c r="BE66" s="70"/>
      <c r="BF66" s="71"/>
      <c r="BG66" s="60"/>
    </row>
    <row r="67" spans="1:59" ht="13.5">
      <c r="A67" s="44">
        <v>159</v>
      </c>
      <c r="B67" s="45" t="s">
        <v>234</v>
      </c>
      <c r="C67" s="44">
        <v>2008</v>
      </c>
      <c r="D67" s="59">
        <v>1837</v>
      </c>
      <c r="E67" s="60">
        <v>714658990</v>
      </c>
      <c r="F67" s="60">
        <v>302846288</v>
      </c>
      <c r="G67" s="60">
        <v>1017505278</v>
      </c>
      <c r="H67" s="60">
        <v>651388054</v>
      </c>
      <c r="I67" s="60">
        <v>33969925</v>
      </c>
      <c r="J67" s="60">
        <v>0</v>
      </c>
      <c r="K67" s="60">
        <v>685357979</v>
      </c>
      <c r="L67" s="60">
        <v>332147299</v>
      </c>
      <c r="M67" s="60">
        <v>14969533</v>
      </c>
      <c r="N67" s="60">
        <v>0</v>
      </c>
      <c r="O67" s="60">
        <v>347116832</v>
      </c>
      <c r="P67" s="60">
        <v>125217002</v>
      </c>
      <c r="Q67" s="60">
        <v>47307607</v>
      </c>
      <c r="R67" s="60">
        <v>3862689</v>
      </c>
      <c r="S67" s="60">
        <v>50909189</v>
      </c>
      <c r="T67" s="60">
        <v>3229385</v>
      </c>
      <c r="U67" s="60">
        <v>53631261</v>
      </c>
      <c r="V67" s="60">
        <v>15680779</v>
      </c>
      <c r="W67" s="60">
        <v>1372373</v>
      </c>
      <c r="X67" s="60">
        <v>832055</v>
      </c>
      <c r="Y67" s="60">
        <v>2094064</v>
      </c>
      <c r="Z67" s="60">
        <v>3547264</v>
      </c>
      <c r="AA67" s="60">
        <v>13729980</v>
      </c>
      <c r="AB67" s="60">
        <v>7661644</v>
      </c>
      <c r="AC67" s="60">
        <v>329075292</v>
      </c>
      <c r="AD67" s="60">
        <v>18041540</v>
      </c>
      <c r="AE67" s="60">
        <v>-18437</v>
      </c>
      <c r="AF67" s="60">
        <v>18023103</v>
      </c>
      <c r="AG67" s="60">
        <v>0</v>
      </c>
      <c r="AH67" s="60">
        <v>0</v>
      </c>
      <c r="AI67" s="60">
        <v>18023103</v>
      </c>
      <c r="AJ67" s="47"/>
      <c r="AK67" s="44">
        <v>159</v>
      </c>
      <c r="AL67" s="45" t="s">
        <v>234</v>
      </c>
      <c r="AM67" s="44">
        <v>2008</v>
      </c>
      <c r="AN67" s="13">
        <v>33572</v>
      </c>
      <c r="AO67" s="13">
        <v>107978</v>
      </c>
      <c r="AP67" s="13">
        <v>26685</v>
      </c>
      <c r="AQ67" s="56">
        <v>1.08879</v>
      </c>
      <c r="AR67" s="13">
        <v>74665</v>
      </c>
      <c r="AS67" s="13">
        <v>18452</v>
      </c>
      <c r="AT67" s="13">
        <v>390</v>
      </c>
      <c r="AU67" s="13">
        <v>338</v>
      </c>
      <c r="AV67" s="13">
        <v>0</v>
      </c>
      <c r="AW67" s="13">
        <v>50</v>
      </c>
      <c r="AY67" s="44">
        <v>159</v>
      </c>
      <c r="AZ67" s="45" t="s">
        <v>234</v>
      </c>
      <c r="BA67" s="44">
        <v>6010</v>
      </c>
      <c r="BB67" s="44">
        <v>2008</v>
      </c>
      <c r="BC67">
        <v>5818</v>
      </c>
      <c r="BD67" s="69"/>
      <c r="BE67" s="70"/>
      <c r="BF67" s="71"/>
      <c r="BG67" s="60"/>
    </row>
    <row r="68" spans="1:59" ht="13.5">
      <c r="A68" s="44">
        <v>161</v>
      </c>
      <c r="B68" s="45" t="s">
        <v>285</v>
      </c>
      <c r="C68" s="44">
        <v>2008</v>
      </c>
      <c r="D68" s="59">
        <v>1298.39</v>
      </c>
      <c r="E68" s="60">
        <v>239100210</v>
      </c>
      <c r="F68" s="60">
        <v>221717337</v>
      </c>
      <c r="G68" s="60">
        <v>460817547</v>
      </c>
      <c r="H68" s="60">
        <v>232475985</v>
      </c>
      <c r="I68" s="60">
        <v>13755738</v>
      </c>
      <c r="J68" s="60">
        <v>778983</v>
      </c>
      <c r="K68" s="60">
        <v>247010706</v>
      </c>
      <c r="L68" s="60">
        <v>213806841</v>
      </c>
      <c r="M68" s="60">
        <v>2608755</v>
      </c>
      <c r="N68" s="60">
        <v>0</v>
      </c>
      <c r="O68" s="60">
        <v>216415596</v>
      </c>
      <c r="P68" s="60">
        <v>78313414</v>
      </c>
      <c r="Q68" s="60">
        <v>16556678</v>
      </c>
      <c r="R68" s="60">
        <v>17208822</v>
      </c>
      <c r="S68" s="60">
        <v>39496426</v>
      </c>
      <c r="T68" s="60">
        <v>2123329</v>
      </c>
      <c r="U68" s="60">
        <v>14619726</v>
      </c>
      <c r="V68" s="60">
        <v>9876197</v>
      </c>
      <c r="W68" s="60">
        <v>6024251</v>
      </c>
      <c r="X68" s="60">
        <v>2675450</v>
      </c>
      <c r="Y68" s="60">
        <v>6556713</v>
      </c>
      <c r="Z68" s="60">
        <v>3352759</v>
      </c>
      <c r="AA68" s="60">
        <v>3713991</v>
      </c>
      <c r="AB68" s="60">
        <v>4976598</v>
      </c>
      <c r="AC68" s="60">
        <v>205494354</v>
      </c>
      <c r="AD68" s="60">
        <v>10921242</v>
      </c>
      <c r="AE68" s="60">
        <v>-4683169</v>
      </c>
      <c r="AF68" s="60">
        <v>6238073</v>
      </c>
      <c r="AG68" s="60">
        <v>0</v>
      </c>
      <c r="AH68" s="60">
        <v>0</v>
      </c>
      <c r="AI68" s="60">
        <v>6238073</v>
      </c>
      <c r="AJ68" s="47"/>
      <c r="AK68" s="44">
        <v>161</v>
      </c>
      <c r="AL68" s="45" t="s">
        <v>285</v>
      </c>
      <c r="AM68" s="44">
        <v>2008</v>
      </c>
      <c r="AN68" s="13">
        <v>27113</v>
      </c>
      <c r="AO68" s="13">
        <v>86661</v>
      </c>
      <c r="AP68" s="13">
        <v>21507</v>
      </c>
      <c r="AQ68" s="56">
        <v>1.04991</v>
      </c>
      <c r="AR68" s="13">
        <v>44965</v>
      </c>
      <c r="AS68" s="13">
        <v>11159</v>
      </c>
      <c r="AT68" s="13">
        <v>188</v>
      </c>
      <c r="AU68" s="13">
        <v>188</v>
      </c>
      <c r="AV68" s="13">
        <v>0</v>
      </c>
      <c r="AW68" s="13">
        <v>0</v>
      </c>
      <c r="AY68" s="44">
        <v>161</v>
      </c>
      <c r="AZ68" s="45" t="s">
        <v>285</v>
      </c>
      <c r="BA68" s="44">
        <v>6010</v>
      </c>
      <c r="BB68" s="44">
        <v>2008</v>
      </c>
      <c r="BC68">
        <v>7489</v>
      </c>
      <c r="BD68" s="69"/>
      <c r="BE68" s="70"/>
      <c r="BF68" s="71"/>
      <c r="BG68" s="60"/>
    </row>
    <row r="69" spans="1:59" ht="13.5">
      <c r="A69" s="44">
        <v>162</v>
      </c>
      <c r="B69" s="45" t="s">
        <v>273</v>
      </c>
      <c r="C69" s="44">
        <v>2008</v>
      </c>
      <c r="D69" s="59">
        <v>3638</v>
      </c>
      <c r="E69" s="60">
        <v>1191702080</v>
      </c>
      <c r="F69" s="60">
        <v>408837425</v>
      </c>
      <c r="G69" s="60">
        <v>1600539505</v>
      </c>
      <c r="H69" s="60">
        <v>963179376</v>
      </c>
      <c r="I69" s="60">
        <v>24110190</v>
      </c>
      <c r="J69" s="60">
        <v>12511551</v>
      </c>
      <c r="K69" s="60">
        <v>999801117</v>
      </c>
      <c r="L69" s="60">
        <v>600738388</v>
      </c>
      <c r="M69" s="60">
        <v>50512564</v>
      </c>
      <c r="N69" s="60">
        <v>0</v>
      </c>
      <c r="O69" s="60">
        <v>651250952</v>
      </c>
      <c r="P69" s="60">
        <v>234532082</v>
      </c>
      <c r="Q69" s="60">
        <v>65513882</v>
      </c>
      <c r="R69" s="60">
        <v>21283428</v>
      </c>
      <c r="S69" s="60">
        <v>144567619</v>
      </c>
      <c r="T69" s="60">
        <v>5112761</v>
      </c>
      <c r="U69" s="60">
        <v>41406894</v>
      </c>
      <c r="V69" s="60">
        <v>22948828</v>
      </c>
      <c r="W69" s="60">
        <v>3472686</v>
      </c>
      <c r="X69" s="60">
        <v>3853471</v>
      </c>
      <c r="Y69" s="60">
        <v>4426251</v>
      </c>
      <c r="Z69" s="60">
        <v>9459361</v>
      </c>
      <c r="AA69" s="60">
        <v>16032849</v>
      </c>
      <c r="AB69" s="60">
        <v>25256332</v>
      </c>
      <c r="AC69" s="60">
        <v>597866444</v>
      </c>
      <c r="AD69" s="60">
        <v>53384508</v>
      </c>
      <c r="AE69" s="60">
        <v>-46663773</v>
      </c>
      <c r="AF69" s="60">
        <v>6720735</v>
      </c>
      <c r="AG69" s="60">
        <v>0</v>
      </c>
      <c r="AH69" s="60">
        <v>0</v>
      </c>
      <c r="AI69" s="60">
        <v>6720735</v>
      </c>
      <c r="AJ69" s="47"/>
      <c r="AK69" s="44">
        <v>162</v>
      </c>
      <c r="AL69" s="45" t="s">
        <v>273</v>
      </c>
      <c r="AM69" s="44">
        <v>2008</v>
      </c>
      <c r="AN69" s="13">
        <v>59724</v>
      </c>
      <c r="AO69" s="13">
        <v>216124</v>
      </c>
      <c r="AP69" s="13">
        <v>40976</v>
      </c>
      <c r="AQ69" s="56">
        <v>1.3313</v>
      </c>
      <c r="AR69" s="13">
        <v>160918</v>
      </c>
      <c r="AS69" s="13">
        <v>30509</v>
      </c>
      <c r="AT69" s="13">
        <v>623</v>
      </c>
      <c r="AU69" s="13">
        <v>623</v>
      </c>
      <c r="AV69" s="13">
        <v>0</v>
      </c>
      <c r="AW69" s="13">
        <v>0</v>
      </c>
      <c r="AY69" s="44">
        <v>162</v>
      </c>
      <c r="AZ69" s="45" t="s">
        <v>273</v>
      </c>
      <c r="BA69" s="44">
        <v>6010</v>
      </c>
      <c r="BB69" s="44">
        <v>2008</v>
      </c>
      <c r="BC69">
        <v>37631</v>
      </c>
      <c r="BD69" s="74"/>
      <c r="BE69" s="70"/>
      <c r="BF69" s="71"/>
      <c r="BG69" s="60"/>
    </row>
    <row r="70" spans="1:59" ht="13.5">
      <c r="A70" s="44">
        <v>164</v>
      </c>
      <c r="B70" s="45" t="s">
        <v>206</v>
      </c>
      <c r="C70" s="44">
        <v>2008</v>
      </c>
      <c r="D70" s="59">
        <v>2484.69</v>
      </c>
      <c r="E70" s="60">
        <v>342246580</v>
      </c>
      <c r="F70" s="60">
        <v>326348864</v>
      </c>
      <c r="G70" s="60">
        <v>668595444</v>
      </c>
      <c r="H70" s="60">
        <v>327181496</v>
      </c>
      <c r="I70" s="60">
        <v>4230096</v>
      </c>
      <c r="J70" s="60">
        <v>5316642</v>
      </c>
      <c r="K70" s="60">
        <v>336728234</v>
      </c>
      <c r="L70" s="60">
        <v>331867210</v>
      </c>
      <c r="M70" s="60">
        <v>32410864</v>
      </c>
      <c r="N70" s="60">
        <v>23717973</v>
      </c>
      <c r="O70" s="60">
        <v>387996047</v>
      </c>
      <c r="P70" s="60">
        <v>173868811</v>
      </c>
      <c r="Q70" s="60">
        <v>40617462</v>
      </c>
      <c r="R70" s="60">
        <v>7174253</v>
      </c>
      <c r="S70" s="60">
        <v>46425292</v>
      </c>
      <c r="T70" s="60">
        <v>5340767</v>
      </c>
      <c r="U70" s="60">
        <v>34549701</v>
      </c>
      <c r="V70" s="60">
        <v>28784157</v>
      </c>
      <c r="W70" s="60">
        <v>11767269</v>
      </c>
      <c r="X70" s="60">
        <v>2622823</v>
      </c>
      <c r="Y70" s="60">
        <v>3504406</v>
      </c>
      <c r="Z70" s="60">
        <v>10234990</v>
      </c>
      <c r="AA70" s="60">
        <v>18988258</v>
      </c>
      <c r="AB70" s="60">
        <v>3325396</v>
      </c>
      <c r="AC70" s="60">
        <v>387203585</v>
      </c>
      <c r="AD70" s="60">
        <v>792462</v>
      </c>
      <c r="AE70" s="60">
        <v>4566395</v>
      </c>
      <c r="AF70" s="60">
        <v>5358857</v>
      </c>
      <c r="AG70" s="60">
        <v>0</v>
      </c>
      <c r="AH70" s="60">
        <v>0</v>
      </c>
      <c r="AI70" s="60">
        <v>5358857</v>
      </c>
      <c r="AJ70" s="47"/>
      <c r="AK70" s="44">
        <v>164</v>
      </c>
      <c r="AL70" s="45" t="s">
        <v>206</v>
      </c>
      <c r="AM70" s="44">
        <v>2008</v>
      </c>
      <c r="AN70" s="13">
        <v>31048</v>
      </c>
      <c r="AO70" s="13">
        <v>103359</v>
      </c>
      <c r="AP70" s="13">
        <v>30546</v>
      </c>
      <c r="AQ70" s="56">
        <v>0.77534</v>
      </c>
      <c r="AR70" s="13">
        <v>51994</v>
      </c>
      <c r="AS70" s="13">
        <v>15366</v>
      </c>
      <c r="AT70" s="13">
        <v>242</v>
      </c>
      <c r="AU70" s="13">
        <v>227</v>
      </c>
      <c r="AV70" s="13">
        <v>0</v>
      </c>
      <c r="AW70" s="13">
        <v>0</v>
      </c>
      <c r="AY70" s="44">
        <v>164</v>
      </c>
      <c r="AZ70" s="45" t="s">
        <v>206</v>
      </c>
      <c r="BA70" s="44">
        <v>6010</v>
      </c>
      <c r="BB70" s="44">
        <v>2008</v>
      </c>
      <c r="BC70">
        <v>5478</v>
      </c>
      <c r="BD70" s="69"/>
      <c r="BE70" s="70"/>
      <c r="BF70" s="71"/>
      <c r="BG70" s="60"/>
    </row>
    <row r="71" spans="1:59" ht="13.5">
      <c r="A71" s="44">
        <v>165</v>
      </c>
      <c r="B71" s="45" t="s">
        <v>219</v>
      </c>
      <c r="C71" s="44">
        <v>2008</v>
      </c>
      <c r="D71" s="59">
        <v>148.2</v>
      </c>
      <c r="E71" s="60">
        <v>8680944</v>
      </c>
      <c r="F71" s="60">
        <v>12985043</v>
      </c>
      <c r="G71" s="60">
        <v>21665987</v>
      </c>
      <c r="H71" s="60">
        <v>5945923</v>
      </c>
      <c r="I71" s="60">
        <v>215012</v>
      </c>
      <c r="J71" s="60">
        <v>234828</v>
      </c>
      <c r="K71" s="60">
        <v>6395763</v>
      </c>
      <c r="L71" s="60">
        <v>15270224</v>
      </c>
      <c r="M71" s="60">
        <v>166346</v>
      </c>
      <c r="N71" s="60">
        <v>1246710</v>
      </c>
      <c r="O71" s="60">
        <v>16683280</v>
      </c>
      <c r="P71" s="60">
        <v>8431351</v>
      </c>
      <c r="Q71" s="60">
        <v>1965427</v>
      </c>
      <c r="R71" s="60">
        <v>832267</v>
      </c>
      <c r="S71" s="60">
        <v>1369507</v>
      </c>
      <c r="T71" s="60">
        <v>145498</v>
      </c>
      <c r="U71" s="60">
        <v>480024</v>
      </c>
      <c r="V71" s="60">
        <v>663802</v>
      </c>
      <c r="W71" s="60">
        <v>198994</v>
      </c>
      <c r="X71" s="60">
        <v>282994</v>
      </c>
      <c r="Y71" s="60">
        <v>106503</v>
      </c>
      <c r="Z71" s="60">
        <v>134564</v>
      </c>
      <c r="AA71" s="60">
        <v>608560</v>
      </c>
      <c r="AB71" s="60">
        <v>1093501</v>
      </c>
      <c r="AC71" s="60">
        <v>16312992</v>
      </c>
      <c r="AD71" s="60">
        <v>370288</v>
      </c>
      <c r="AE71" s="60">
        <v>560366</v>
      </c>
      <c r="AF71" s="60">
        <v>930654</v>
      </c>
      <c r="AG71" s="60">
        <v>0</v>
      </c>
      <c r="AH71" s="60">
        <v>0</v>
      </c>
      <c r="AI71" s="60">
        <v>930654</v>
      </c>
      <c r="AJ71" s="47"/>
      <c r="AK71" s="44">
        <v>165</v>
      </c>
      <c r="AL71" s="45" t="s">
        <v>219</v>
      </c>
      <c r="AM71" s="44">
        <v>2008</v>
      </c>
      <c r="AN71" s="13">
        <v>1459</v>
      </c>
      <c r="AO71" s="13">
        <v>4851</v>
      </c>
      <c r="AP71" s="13">
        <v>1961</v>
      </c>
      <c r="AQ71" s="56">
        <v>0.50238</v>
      </c>
      <c r="AR71" s="13">
        <v>918</v>
      </c>
      <c r="AS71" s="13">
        <v>371</v>
      </c>
      <c r="AT71" s="13">
        <v>35</v>
      </c>
      <c r="AU71" s="13">
        <v>25</v>
      </c>
      <c r="AV71" s="13">
        <v>0</v>
      </c>
      <c r="AW71" s="13">
        <v>14</v>
      </c>
      <c r="AY71" s="44">
        <v>165</v>
      </c>
      <c r="AZ71" s="45" t="s">
        <v>219</v>
      </c>
      <c r="BA71" s="44">
        <v>6010</v>
      </c>
      <c r="BB71" s="44">
        <v>2008</v>
      </c>
      <c r="BC71">
        <v>0</v>
      </c>
      <c r="BD71" s="74"/>
      <c r="BE71" s="70"/>
      <c r="BF71" s="71"/>
      <c r="BG71" s="60"/>
    </row>
    <row r="72" spans="1:59" ht="13.5">
      <c r="A72" s="44">
        <v>167</v>
      </c>
      <c r="B72" s="45" t="s">
        <v>207</v>
      </c>
      <c r="C72" s="44">
        <v>2008</v>
      </c>
      <c r="D72" s="59">
        <v>106.2</v>
      </c>
      <c r="E72" s="60">
        <v>2446893</v>
      </c>
      <c r="F72" s="60">
        <v>7113341</v>
      </c>
      <c r="G72" s="60">
        <v>9560234</v>
      </c>
      <c r="H72" s="60">
        <v>1966824</v>
      </c>
      <c r="I72" s="60">
        <v>136220</v>
      </c>
      <c r="J72" s="60">
        <v>70029</v>
      </c>
      <c r="K72" s="60">
        <v>2173073</v>
      </c>
      <c r="L72" s="60">
        <v>7387161</v>
      </c>
      <c r="M72" s="60">
        <v>22095</v>
      </c>
      <c r="N72" s="60">
        <v>171335</v>
      </c>
      <c r="O72" s="60">
        <v>7580591</v>
      </c>
      <c r="P72" s="60">
        <v>4488174</v>
      </c>
      <c r="Q72" s="60">
        <v>1069757</v>
      </c>
      <c r="R72" s="60">
        <v>185449</v>
      </c>
      <c r="S72" s="60">
        <v>638400</v>
      </c>
      <c r="T72" s="60">
        <v>270097</v>
      </c>
      <c r="U72" s="60">
        <v>520022</v>
      </c>
      <c r="V72" s="60">
        <v>399723</v>
      </c>
      <c r="W72" s="60">
        <v>88432</v>
      </c>
      <c r="X72" s="60">
        <v>114443</v>
      </c>
      <c r="Y72" s="60">
        <v>79743</v>
      </c>
      <c r="Z72" s="60">
        <v>204142</v>
      </c>
      <c r="AA72" s="60">
        <v>398880</v>
      </c>
      <c r="AB72" s="60">
        <v>219189</v>
      </c>
      <c r="AC72" s="60">
        <v>8676451</v>
      </c>
      <c r="AD72" s="60">
        <v>-1095860</v>
      </c>
      <c r="AE72" s="60">
        <v>315381</v>
      </c>
      <c r="AF72" s="60">
        <v>-780479</v>
      </c>
      <c r="AG72" s="60">
        <v>0</v>
      </c>
      <c r="AH72" s="60">
        <v>0</v>
      </c>
      <c r="AI72" s="60">
        <v>-780479</v>
      </c>
      <c r="AJ72" s="47"/>
      <c r="AK72" s="44">
        <v>167</v>
      </c>
      <c r="AL72" s="45" t="s">
        <v>207</v>
      </c>
      <c r="AM72" s="44">
        <v>2008</v>
      </c>
      <c r="AN72" s="13">
        <v>560</v>
      </c>
      <c r="AO72" s="13">
        <v>2142</v>
      </c>
      <c r="AP72" s="13">
        <v>897</v>
      </c>
      <c r="AQ72" s="56">
        <v>0.62375</v>
      </c>
      <c r="AR72" s="13">
        <v>394</v>
      </c>
      <c r="AS72" s="13">
        <v>165</v>
      </c>
      <c r="AT72" s="13">
        <v>25</v>
      </c>
      <c r="AU72" s="13">
        <v>25</v>
      </c>
      <c r="AV72" s="13">
        <v>0</v>
      </c>
      <c r="AW72" s="13">
        <v>0</v>
      </c>
      <c r="AY72" s="44">
        <v>167</v>
      </c>
      <c r="AZ72" s="45" t="s">
        <v>207</v>
      </c>
      <c r="BA72" s="44">
        <v>6010</v>
      </c>
      <c r="BB72" s="44">
        <v>2008</v>
      </c>
      <c r="BC72">
        <v>5</v>
      </c>
      <c r="BD72" s="75"/>
      <c r="BE72" s="70"/>
      <c r="BF72" s="71"/>
      <c r="BG72" s="60"/>
    </row>
    <row r="73" spans="1:59" ht="13.5">
      <c r="A73" s="44">
        <v>168</v>
      </c>
      <c r="B73" s="45" t="s">
        <v>200</v>
      </c>
      <c r="C73" s="44">
        <v>2008</v>
      </c>
      <c r="D73" s="59">
        <v>1172.62</v>
      </c>
      <c r="E73" s="60">
        <v>197621909</v>
      </c>
      <c r="F73" s="60">
        <v>123548699</v>
      </c>
      <c r="G73" s="60">
        <v>321170608</v>
      </c>
      <c r="H73" s="60">
        <v>139955934</v>
      </c>
      <c r="I73" s="60">
        <v>5540544</v>
      </c>
      <c r="J73" s="60">
        <v>483295</v>
      </c>
      <c r="K73" s="60">
        <v>145979773</v>
      </c>
      <c r="L73" s="60">
        <v>175190835</v>
      </c>
      <c r="M73" s="60">
        <v>2576346</v>
      </c>
      <c r="N73" s="60">
        <v>0</v>
      </c>
      <c r="O73" s="60">
        <v>177767181</v>
      </c>
      <c r="P73" s="60">
        <v>76134361</v>
      </c>
      <c r="Q73" s="60">
        <v>18477974</v>
      </c>
      <c r="R73" s="60">
        <v>8006501</v>
      </c>
      <c r="S73" s="60">
        <v>38175766</v>
      </c>
      <c r="T73" s="60">
        <v>1880105</v>
      </c>
      <c r="U73" s="60">
        <v>7616726</v>
      </c>
      <c r="V73" s="60">
        <v>6786743</v>
      </c>
      <c r="W73" s="60">
        <v>1849850</v>
      </c>
      <c r="X73" s="60">
        <v>1470262</v>
      </c>
      <c r="Y73" s="60">
        <v>1199480</v>
      </c>
      <c r="Z73" s="60">
        <v>803236</v>
      </c>
      <c r="AA73" s="60">
        <v>4706016</v>
      </c>
      <c r="AB73" s="60">
        <v>2624544</v>
      </c>
      <c r="AC73" s="60">
        <v>169731564</v>
      </c>
      <c r="AD73" s="60">
        <v>8035617</v>
      </c>
      <c r="AE73" s="60">
        <v>-23817203</v>
      </c>
      <c r="AF73" s="60">
        <v>-15781586</v>
      </c>
      <c r="AG73" s="60">
        <v>0</v>
      </c>
      <c r="AH73" s="60">
        <v>0</v>
      </c>
      <c r="AI73" s="60">
        <v>-15781586</v>
      </c>
      <c r="AJ73" s="47"/>
      <c r="AK73" s="44">
        <v>168</v>
      </c>
      <c r="AL73" s="45" t="s">
        <v>200</v>
      </c>
      <c r="AM73" s="44">
        <v>2008</v>
      </c>
      <c r="AN73" s="13">
        <v>18831</v>
      </c>
      <c r="AO73" s="13">
        <v>57243</v>
      </c>
      <c r="AP73" s="13">
        <v>15474</v>
      </c>
      <c r="AQ73" s="56">
        <v>1.05396</v>
      </c>
      <c r="AR73" s="13">
        <v>34652</v>
      </c>
      <c r="AS73" s="13">
        <v>9367</v>
      </c>
      <c r="AT73" s="13">
        <v>206</v>
      </c>
      <c r="AU73" s="13">
        <v>206</v>
      </c>
      <c r="AV73" s="13">
        <v>30</v>
      </c>
      <c r="AW73" s="13">
        <v>0</v>
      </c>
      <c r="AY73" s="44">
        <v>168</v>
      </c>
      <c r="AZ73" s="45" t="s">
        <v>200</v>
      </c>
      <c r="BA73" s="44">
        <v>6010</v>
      </c>
      <c r="BB73" s="44">
        <v>2008</v>
      </c>
      <c r="BC73">
        <v>4530</v>
      </c>
      <c r="BD73" s="69"/>
      <c r="BE73" s="70"/>
      <c r="BF73" s="71"/>
      <c r="BG73" s="60"/>
    </row>
    <row r="74" spans="1:59" ht="13.5">
      <c r="A74" s="44">
        <v>169</v>
      </c>
      <c r="B74" s="45" t="s">
        <v>213</v>
      </c>
      <c r="C74" s="44">
        <v>2008</v>
      </c>
      <c r="D74" s="59">
        <v>382.07</v>
      </c>
      <c r="E74" s="60">
        <v>33801793</v>
      </c>
      <c r="F74" s="60">
        <v>0</v>
      </c>
      <c r="G74" s="60">
        <v>33801793</v>
      </c>
      <c r="H74" s="60">
        <v>0</v>
      </c>
      <c r="I74" s="60">
        <v>0</v>
      </c>
      <c r="J74" s="60">
        <v>0</v>
      </c>
      <c r="K74" s="60">
        <v>0</v>
      </c>
      <c r="L74" s="60">
        <v>33801793</v>
      </c>
      <c r="M74" s="60">
        <v>0</v>
      </c>
      <c r="N74" s="60">
        <v>0</v>
      </c>
      <c r="O74" s="60">
        <v>33801793</v>
      </c>
      <c r="P74" s="60">
        <v>12616172</v>
      </c>
      <c r="Q74" s="60">
        <v>1632292</v>
      </c>
      <c r="R74" s="60">
        <v>0</v>
      </c>
      <c r="S74" s="60">
        <v>6109767</v>
      </c>
      <c r="T74" s="60">
        <v>7744</v>
      </c>
      <c r="U74" s="60">
        <v>3244019</v>
      </c>
      <c r="V74" s="60">
        <v>450991</v>
      </c>
      <c r="W74" s="60">
        <v>6656</v>
      </c>
      <c r="X74" s="60">
        <v>0</v>
      </c>
      <c r="Y74" s="60">
        <v>0</v>
      </c>
      <c r="Z74" s="60">
        <v>0</v>
      </c>
      <c r="AA74" s="60">
        <v>0</v>
      </c>
      <c r="AB74" s="60">
        <v>9734152</v>
      </c>
      <c r="AC74" s="60">
        <v>33801793</v>
      </c>
      <c r="AD74" s="60">
        <v>0</v>
      </c>
      <c r="AE74" s="60">
        <v>0</v>
      </c>
      <c r="AF74" s="60">
        <v>0</v>
      </c>
      <c r="AG74" s="60">
        <v>0</v>
      </c>
      <c r="AH74" s="60">
        <v>0</v>
      </c>
      <c r="AI74" s="60">
        <v>0</v>
      </c>
      <c r="AJ74" s="47"/>
      <c r="AK74" s="44">
        <v>169</v>
      </c>
      <c r="AL74" s="45" t="s">
        <v>213</v>
      </c>
      <c r="AM74" s="44">
        <v>2008</v>
      </c>
      <c r="AN74" s="13">
        <v>1590</v>
      </c>
      <c r="AO74" s="13">
        <v>6838</v>
      </c>
      <c r="AP74" s="13">
        <v>1564</v>
      </c>
      <c r="AQ74" s="56">
        <v>1.01666</v>
      </c>
      <c r="AR74" s="13">
        <v>6838</v>
      </c>
      <c r="AS74" s="13">
        <v>1564</v>
      </c>
      <c r="AT74" s="13">
        <v>179</v>
      </c>
      <c r="AU74" s="13">
        <v>132</v>
      </c>
      <c r="AV74" s="13">
        <v>0</v>
      </c>
      <c r="AW74" s="13">
        <v>13</v>
      </c>
      <c r="AY74" s="44">
        <v>169</v>
      </c>
      <c r="AZ74" s="45" t="s">
        <v>213</v>
      </c>
      <c r="BA74" s="44">
        <v>6010</v>
      </c>
      <c r="BB74" s="44">
        <v>2008</v>
      </c>
      <c r="BC74">
        <v>472</v>
      </c>
      <c r="BD74" s="69"/>
      <c r="BE74" s="70"/>
      <c r="BF74" s="71"/>
      <c r="BG74" s="60"/>
    </row>
    <row r="75" spans="1:59" ht="13.5">
      <c r="A75" s="44">
        <v>170</v>
      </c>
      <c r="B75" s="45" t="s">
        <v>239</v>
      </c>
      <c r="C75" s="44">
        <v>2008</v>
      </c>
      <c r="D75" s="59">
        <v>2763.4</v>
      </c>
      <c r="E75" s="60">
        <v>578650204</v>
      </c>
      <c r="F75" s="60">
        <v>486225412</v>
      </c>
      <c r="G75" s="60">
        <v>1064875616</v>
      </c>
      <c r="H75" s="60">
        <v>595649848</v>
      </c>
      <c r="I75" s="60">
        <v>26303244</v>
      </c>
      <c r="J75" s="60">
        <v>0</v>
      </c>
      <c r="K75" s="60">
        <v>621953092</v>
      </c>
      <c r="L75" s="60">
        <v>442922524</v>
      </c>
      <c r="M75" s="60">
        <v>7915982</v>
      </c>
      <c r="N75" s="60">
        <v>0</v>
      </c>
      <c r="O75" s="60">
        <v>450838506</v>
      </c>
      <c r="P75" s="60">
        <v>176774322</v>
      </c>
      <c r="Q75" s="60">
        <v>50226487</v>
      </c>
      <c r="R75" s="60">
        <v>23566475</v>
      </c>
      <c r="S75" s="60">
        <v>71715544</v>
      </c>
      <c r="T75" s="60">
        <v>4545410</v>
      </c>
      <c r="U75" s="60">
        <v>31534198</v>
      </c>
      <c r="V75" s="60">
        <v>28849120</v>
      </c>
      <c r="W75" s="60">
        <v>7725887</v>
      </c>
      <c r="X75" s="60">
        <v>3776190</v>
      </c>
      <c r="Y75" s="60">
        <v>3845601</v>
      </c>
      <c r="Z75" s="60">
        <v>9041259</v>
      </c>
      <c r="AA75" s="60">
        <v>29668099</v>
      </c>
      <c r="AB75" s="60">
        <v>5663451</v>
      </c>
      <c r="AC75" s="60">
        <v>446932043</v>
      </c>
      <c r="AD75" s="60">
        <v>3906463</v>
      </c>
      <c r="AE75" s="60">
        <v>21062000</v>
      </c>
      <c r="AF75" s="60">
        <v>24968463</v>
      </c>
      <c r="AG75" s="60">
        <v>0</v>
      </c>
      <c r="AH75" s="60">
        <v>0</v>
      </c>
      <c r="AI75" s="60">
        <v>24968463</v>
      </c>
      <c r="AJ75" s="47"/>
      <c r="AK75" s="44">
        <v>170</v>
      </c>
      <c r="AL75" s="45" t="s">
        <v>239</v>
      </c>
      <c r="AM75" s="44">
        <v>2008</v>
      </c>
      <c r="AN75" s="13">
        <v>44834</v>
      </c>
      <c r="AO75" s="13">
        <v>158582</v>
      </c>
      <c r="AP75" s="13">
        <v>37807</v>
      </c>
      <c r="AQ75" s="56">
        <v>0.9988</v>
      </c>
      <c r="AR75" s="13">
        <v>86173</v>
      </c>
      <c r="AS75" s="13">
        <v>20544</v>
      </c>
      <c r="AT75" s="13">
        <v>442</v>
      </c>
      <c r="AU75" s="13">
        <v>353</v>
      </c>
      <c r="AV75" s="13">
        <v>0</v>
      </c>
      <c r="AW75" s="13">
        <v>0</v>
      </c>
      <c r="AY75" s="44">
        <v>170</v>
      </c>
      <c r="AZ75" s="45" t="s">
        <v>239</v>
      </c>
      <c r="BA75" s="44">
        <v>6010</v>
      </c>
      <c r="BB75" s="44">
        <v>2008</v>
      </c>
      <c r="BC75">
        <v>12573</v>
      </c>
      <c r="BD75" s="74"/>
      <c r="BE75" s="70"/>
      <c r="BF75" s="71"/>
      <c r="BG75" s="60"/>
    </row>
    <row r="76" spans="1:59" ht="13.5">
      <c r="A76" s="44">
        <v>172</v>
      </c>
      <c r="B76" s="45" t="s">
        <v>268</v>
      </c>
      <c r="C76" s="44">
        <v>2008</v>
      </c>
      <c r="D76" s="59">
        <v>285.82</v>
      </c>
      <c r="E76" s="60">
        <v>21610779</v>
      </c>
      <c r="F76" s="60">
        <v>39994563</v>
      </c>
      <c r="G76" s="60">
        <v>61605342</v>
      </c>
      <c r="H76" s="60">
        <v>21896697</v>
      </c>
      <c r="I76" s="60">
        <v>673291</v>
      </c>
      <c r="J76" s="60">
        <v>5787</v>
      </c>
      <c r="K76" s="60">
        <v>22575775</v>
      </c>
      <c r="L76" s="60">
        <v>39029567</v>
      </c>
      <c r="M76" s="60">
        <v>791149</v>
      </c>
      <c r="N76" s="60">
        <v>646509</v>
      </c>
      <c r="O76" s="60">
        <v>40467225</v>
      </c>
      <c r="P76" s="60">
        <v>17799954</v>
      </c>
      <c r="Q76" s="60">
        <v>4325295</v>
      </c>
      <c r="R76" s="60">
        <v>2472984</v>
      </c>
      <c r="S76" s="60">
        <v>6692788</v>
      </c>
      <c r="T76" s="60">
        <v>626763</v>
      </c>
      <c r="U76" s="60">
        <v>1425340</v>
      </c>
      <c r="V76" s="60">
        <v>3097110</v>
      </c>
      <c r="W76" s="60">
        <v>299449</v>
      </c>
      <c r="X76" s="60">
        <v>304560</v>
      </c>
      <c r="Y76" s="60">
        <v>468155</v>
      </c>
      <c r="Z76" s="60">
        <v>1226300</v>
      </c>
      <c r="AA76" s="60">
        <v>1284115</v>
      </c>
      <c r="AB76" s="60">
        <v>879992</v>
      </c>
      <c r="AC76" s="60">
        <v>40902805</v>
      </c>
      <c r="AD76" s="60">
        <v>-435580</v>
      </c>
      <c r="AE76" s="60">
        <v>494840</v>
      </c>
      <c r="AF76" s="60">
        <v>59260</v>
      </c>
      <c r="AG76" s="60">
        <v>0</v>
      </c>
      <c r="AH76" s="60">
        <v>0</v>
      </c>
      <c r="AI76" s="60">
        <v>59260</v>
      </c>
      <c r="AJ76" s="47"/>
      <c r="AK76" s="44">
        <v>172</v>
      </c>
      <c r="AL76" s="45" t="s">
        <v>268</v>
      </c>
      <c r="AM76" s="44">
        <v>2008</v>
      </c>
      <c r="AN76" s="13">
        <v>3616</v>
      </c>
      <c r="AO76" s="13">
        <v>12121</v>
      </c>
      <c r="AP76" s="13">
        <v>4555</v>
      </c>
      <c r="AQ76" s="56">
        <v>0.64701</v>
      </c>
      <c r="AR76" s="13">
        <v>4236</v>
      </c>
      <c r="AS76" s="13">
        <v>1592</v>
      </c>
      <c r="AT76" s="13">
        <v>42</v>
      </c>
      <c r="AU76" s="13">
        <v>25</v>
      </c>
      <c r="AV76" s="13">
        <v>0</v>
      </c>
      <c r="AW76" s="13">
        <v>0</v>
      </c>
      <c r="AY76" s="44">
        <v>172</v>
      </c>
      <c r="AZ76" s="45" t="s">
        <v>268</v>
      </c>
      <c r="BA76" s="44">
        <v>6010</v>
      </c>
      <c r="BB76" s="44">
        <v>2008</v>
      </c>
      <c r="BC76">
        <v>568</v>
      </c>
      <c r="BD76" s="69"/>
      <c r="BE76" s="70"/>
      <c r="BF76" s="71"/>
      <c r="BG76" s="60"/>
    </row>
    <row r="77" spans="1:59" ht="13.5">
      <c r="A77" s="44">
        <v>173</v>
      </c>
      <c r="B77" s="45" t="s">
        <v>224</v>
      </c>
      <c r="C77" s="44">
        <v>2008</v>
      </c>
      <c r="D77" s="59">
        <v>151.41</v>
      </c>
      <c r="E77" s="60">
        <v>5747116</v>
      </c>
      <c r="F77" s="60">
        <v>14024443</v>
      </c>
      <c r="G77" s="60">
        <v>19771559</v>
      </c>
      <c r="H77" s="60">
        <v>2946420</v>
      </c>
      <c r="I77" s="60">
        <v>207475</v>
      </c>
      <c r="J77" s="60">
        <v>176349</v>
      </c>
      <c r="K77" s="60">
        <v>3330244</v>
      </c>
      <c r="L77" s="60">
        <v>16441315</v>
      </c>
      <c r="M77" s="60">
        <v>146966</v>
      </c>
      <c r="N77" s="60">
        <v>1537329</v>
      </c>
      <c r="O77" s="60">
        <v>18125610</v>
      </c>
      <c r="P77" s="60">
        <v>8663554</v>
      </c>
      <c r="Q77" s="60">
        <v>1848297</v>
      </c>
      <c r="R77" s="60">
        <v>495531</v>
      </c>
      <c r="S77" s="60">
        <v>1672355</v>
      </c>
      <c r="T77" s="60">
        <v>247275</v>
      </c>
      <c r="U77" s="60">
        <v>899621</v>
      </c>
      <c r="V77" s="60">
        <v>1148793</v>
      </c>
      <c r="W77" s="60">
        <v>315672</v>
      </c>
      <c r="X77" s="60">
        <v>335566</v>
      </c>
      <c r="Y77" s="60">
        <v>124261</v>
      </c>
      <c r="Z77" s="60">
        <v>661785</v>
      </c>
      <c r="AA77" s="60">
        <v>1051908</v>
      </c>
      <c r="AB77" s="60">
        <v>495828</v>
      </c>
      <c r="AC77" s="60">
        <v>17960446</v>
      </c>
      <c r="AD77" s="60">
        <v>165164</v>
      </c>
      <c r="AE77" s="60">
        <v>118898</v>
      </c>
      <c r="AF77" s="60">
        <v>284062</v>
      </c>
      <c r="AG77" s="60">
        <v>0</v>
      </c>
      <c r="AH77" s="60">
        <v>0</v>
      </c>
      <c r="AI77" s="60">
        <v>284062</v>
      </c>
      <c r="AJ77" s="47"/>
      <c r="AK77" s="44">
        <v>173</v>
      </c>
      <c r="AL77" s="45" t="s">
        <v>224</v>
      </c>
      <c r="AM77" s="44">
        <v>2008</v>
      </c>
      <c r="AN77" s="13">
        <v>1442</v>
      </c>
      <c r="AO77" s="13">
        <v>5796</v>
      </c>
      <c r="AP77" s="13">
        <v>1900</v>
      </c>
      <c r="AQ77" s="56">
        <v>0.70374</v>
      </c>
      <c r="AR77" s="13">
        <v>1129</v>
      </c>
      <c r="AS77" s="13">
        <v>370</v>
      </c>
      <c r="AT77" s="13">
        <v>25</v>
      </c>
      <c r="AU77" s="13">
        <v>25</v>
      </c>
      <c r="AV77" s="13">
        <v>0</v>
      </c>
      <c r="AW77" s="13">
        <v>0</v>
      </c>
      <c r="AY77" s="44">
        <v>173</v>
      </c>
      <c r="AZ77" s="45" t="s">
        <v>224</v>
      </c>
      <c r="BA77" s="44">
        <v>6010</v>
      </c>
      <c r="BB77" s="44">
        <v>2008</v>
      </c>
      <c r="BC77">
        <v>0</v>
      </c>
      <c r="BD77" s="69"/>
      <c r="BE77" s="70"/>
      <c r="BF77" s="71"/>
      <c r="BG77" s="60"/>
    </row>
    <row r="78" spans="1:59" ht="13.5">
      <c r="A78" s="44">
        <v>175</v>
      </c>
      <c r="B78" s="45" t="s">
        <v>286</v>
      </c>
      <c r="C78" s="44">
        <v>2008</v>
      </c>
      <c r="D78" s="59">
        <v>785.93</v>
      </c>
      <c r="E78" s="60">
        <v>179192025</v>
      </c>
      <c r="F78" s="60">
        <v>201736090</v>
      </c>
      <c r="G78" s="60">
        <v>380928115</v>
      </c>
      <c r="H78" s="60">
        <v>209300267</v>
      </c>
      <c r="I78" s="60">
        <v>1651799</v>
      </c>
      <c r="J78" s="60">
        <v>0</v>
      </c>
      <c r="K78" s="60">
        <v>210952066</v>
      </c>
      <c r="L78" s="60">
        <v>169976049</v>
      </c>
      <c r="M78" s="60">
        <v>6314547</v>
      </c>
      <c r="N78" s="60">
        <v>0</v>
      </c>
      <c r="O78" s="60">
        <v>176290596</v>
      </c>
      <c r="P78" s="60">
        <v>64495562</v>
      </c>
      <c r="Q78" s="60">
        <v>16827542</v>
      </c>
      <c r="R78" s="60">
        <v>2884631</v>
      </c>
      <c r="S78" s="60">
        <v>5063006</v>
      </c>
      <c r="T78" s="60">
        <v>2022621</v>
      </c>
      <c r="U78" s="60">
        <v>31367376</v>
      </c>
      <c r="V78" s="60">
        <v>8329073</v>
      </c>
      <c r="W78" s="60">
        <v>414422</v>
      </c>
      <c r="X78" s="60">
        <v>3270123</v>
      </c>
      <c r="Y78" s="60">
        <v>1291327</v>
      </c>
      <c r="Z78" s="60">
        <v>2213305</v>
      </c>
      <c r="AA78" s="60">
        <v>5651488</v>
      </c>
      <c r="AB78" s="60">
        <v>2029198</v>
      </c>
      <c r="AC78" s="60">
        <v>145859674</v>
      </c>
      <c r="AD78" s="60">
        <v>30430922</v>
      </c>
      <c r="AE78" s="60">
        <v>1792</v>
      </c>
      <c r="AF78" s="60">
        <v>30432714</v>
      </c>
      <c r="AG78" s="60">
        <v>0</v>
      </c>
      <c r="AH78" s="60">
        <v>0</v>
      </c>
      <c r="AI78" s="60">
        <v>30432714</v>
      </c>
      <c r="AJ78" s="47"/>
      <c r="AK78" s="44">
        <v>175</v>
      </c>
      <c r="AL78" s="45" t="s">
        <v>286</v>
      </c>
      <c r="AM78" s="44">
        <v>2008</v>
      </c>
      <c r="AN78" s="13">
        <v>9049</v>
      </c>
      <c r="AO78" s="13">
        <v>31624</v>
      </c>
      <c r="AP78" s="13">
        <v>8854</v>
      </c>
      <c r="AQ78" s="56">
        <v>1.02208</v>
      </c>
      <c r="AR78" s="13">
        <v>14876</v>
      </c>
      <c r="AS78" s="13">
        <v>4165</v>
      </c>
      <c r="AT78" s="13">
        <v>72</v>
      </c>
      <c r="AU78" s="13">
        <v>67</v>
      </c>
      <c r="AV78" s="13">
        <v>0</v>
      </c>
      <c r="AW78" s="13">
        <v>0</v>
      </c>
      <c r="AY78" s="44">
        <v>175</v>
      </c>
      <c r="AZ78" s="45" t="s">
        <v>286</v>
      </c>
      <c r="BA78" s="44">
        <v>6010</v>
      </c>
      <c r="BB78" s="44">
        <v>2008</v>
      </c>
      <c r="BC78">
        <v>3056</v>
      </c>
      <c r="BD78" s="74"/>
      <c r="BE78" s="70"/>
      <c r="BF78" s="71"/>
      <c r="BG78" s="60"/>
    </row>
    <row r="79" spans="1:59" ht="13.5">
      <c r="A79" s="44">
        <v>176</v>
      </c>
      <c r="B79" s="45" t="s">
        <v>241</v>
      </c>
      <c r="C79" s="44">
        <v>2008</v>
      </c>
      <c r="D79" s="59">
        <v>3139</v>
      </c>
      <c r="E79" s="60">
        <v>902076770</v>
      </c>
      <c r="F79" s="60">
        <v>744071298</v>
      </c>
      <c r="G79" s="60">
        <v>1646148068</v>
      </c>
      <c r="H79" s="60">
        <v>1034500234</v>
      </c>
      <c r="I79" s="60">
        <v>21813947</v>
      </c>
      <c r="J79" s="60">
        <v>0</v>
      </c>
      <c r="K79" s="60">
        <v>1056314181</v>
      </c>
      <c r="L79" s="60">
        <v>589833887</v>
      </c>
      <c r="M79" s="60">
        <v>6507515</v>
      </c>
      <c r="N79" s="60">
        <v>0</v>
      </c>
      <c r="O79" s="60">
        <v>596341402</v>
      </c>
      <c r="P79" s="60">
        <v>228301211</v>
      </c>
      <c r="Q79" s="60">
        <v>60962606</v>
      </c>
      <c r="R79" s="60">
        <v>14821953</v>
      </c>
      <c r="S79" s="60">
        <v>91727419</v>
      </c>
      <c r="T79" s="60">
        <v>7386454</v>
      </c>
      <c r="U79" s="60">
        <v>38361196</v>
      </c>
      <c r="V79" s="60">
        <v>41097302</v>
      </c>
      <c r="W79" s="60">
        <v>3488338</v>
      </c>
      <c r="X79" s="60">
        <v>13460240</v>
      </c>
      <c r="Y79" s="60">
        <v>4425387</v>
      </c>
      <c r="Z79" s="60">
        <v>12564623</v>
      </c>
      <c r="AA79" s="60">
        <v>44488136</v>
      </c>
      <c r="AB79" s="60">
        <v>-27319307</v>
      </c>
      <c r="AC79" s="60">
        <v>533765558</v>
      </c>
      <c r="AD79" s="60">
        <v>62575844</v>
      </c>
      <c r="AE79" s="60">
        <v>95973</v>
      </c>
      <c r="AF79" s="60">
        <v>62671817</v>
      </c>
      <c r="AG79" s="60">
        <v>0</v>
      </c>
      <c r="AH79" s="60">
        <v>0</v>
      </c>
      <c r="AI79" s="60">
        <v>62671817</v>
      </c>
      <c r="AJ79" s="47"/>
      <c r="AK79" s="44">
        <v>176</v>
      </c>
      <c r="AL79" s="45" t="s">
        <v>241</v>
      </c>
      <c r="AM79" s="44">
        <v>2008</v>
      </c>
      <c r="AN79" s="13">
        <v>44461</v>
      </c>
      <c r="AO79" s="13">
        <v>153095</v>
      </c>
      <c r="AP79" s="13">
        <v>33802</v>
      </c>
      <c r="AQ79" s="56">
        <v>1.12381</v>
      </c>
      <c r="AR79" s="13">
        <v>83895</v>
      </c>
      <c r="AS79" s="13">
        <v>18523</v>
      </c>
      <c r="AT79" s="13">
        <v>521</v>
      </c>
      <c r="AU79" s="13">
        <v>410</v>
      </c>
      <c r="AV79" s="13">
        <v>0</v>
      </c>
      <c r="AW79" s="13">
        <v>0</v>
      </c>
      <c r="AY79" s="44">
        <v>176</v>
      </c>
      <c r="AZ79" s="45" t="s">
        <v>241</v>
      </c>
      <c r="BA79" s="44">
        <v>6010</v>
      </c>
      <c r="BB79" s="44">
        <v>2008</v>
      </c>
      <c r="BC79">
        <v>37459</v>
      </c>
      <c r="BD79" s="76"/>
      <c r="BE79" s="70"/>
      <c r="BF79" s="71"/>
      <c r="BG79" s="60"/>
    </row>
    <row r="80" spans="1:59" ht="13.5">
      <c r="A80" s="44">
        <v>178</v>
      </c>
      <c r="B80" s="45" t="s">
        <v>259</v>
      </c>
      <c r="C80" s="44">
        <v>2008</v>
      </c>
      <c r="D80" s="59">
        <v>10.04</v>
      </c>
      <c r="E80" s="60">
        <v>260430</v>
      </c>
      <c r="F80" s="60">
        <v>953849</v>
      </c>
      <c r="G80" s="60">
        <v>1214279</v>
      </c>
      <c r="H80" s="60">
        <v>70028</v>
      </c>
      <c r="I80" s="60">
        <v>127826</v>
      </c>
      <c r="J80" s="60">
        <v>121170</v>
      </c>
      <c r="K80" s="60">
        <v>319024</v>
      </c>
      <c r="L80" s="60">
        <v>895255</v>
      </c>
      <c r="M80" s="60">
        <v>2230</v>
      </c>
      <c r="N80" s="60">
        <v>0</v>
      </c>
      <c r="O80" s="60">
        <v>897485</v>
      </c>
      <c r="P80" s="60">
        <v>533851</v>
      </c>
      <c r="Q80" s="60">
        <v>295831</v>
      </c>
      <c r="R80" s="60">
        <v>98567</v>
      </c>
      <c r="S80" s="60">
        <v>107295</v>
      </c>
      <c r="T80" s="60">
        <v>78030</v>
      </c>
      <c r="U80" s="60">
        <v>213068</v>
      </c>
      <c r="V80" s="60">
        <v>273329</v>
      </c>
      <c r="W80" s="60">
        <v>3572</v>
      </c>
      <c r="X80" s="60">
        <v>37458</v>
      </c>
      <c r="Y80" s="60">
        <v>-10257</v>
      </c>
      <c r="Z80" s="60">
        <v>93179</v>
      </c>
      <c r="AA80" s="60">
        <v>-63358</v>
      </c>
      <c r="AB80" s="60">
        <v>677049</v>
      </c>
      <c r="AC80" s="60">
        <v>2337614</v>
      </c>
      <c r="AD80" s="60">
        <v>-1440129</v>
      </c>
      <c r="AE80" s="60">
        <v>0</v>
      </c>
      <c r="AF80" s="60">
        <v>-1440129</v>
      </c>
      <c r="AG80" s="60">
        <v>-135337</v>
      </c>
      <c r="AH80" s="60">
        <v>0</v>
      </c>
      <c r="AI80" s="60">
        <v>-1575466</v>
      </c>
      <c r="AJ80" s="47"/>
      <c r="AK80" s="44">
        <v>178</v>
      </c>
      <c r="AL80" s="45" t="s">
        <v>259</v>
      </c>
      <c r="AM80" s="44">
        <v>2008</v>
      </c>
      <c r="AN80" s="13">
        <v>77</v>
      </c>
      <c r="AO80" s="13">
        <v>384</v>
      </c>
      <c r="AP80" s="13">
        <v>85</v>
      </c>
      <c r="AQ80" s="56">
        <v>0.90397</v>
      </c>
      <c r="AR80" s="13">
        <v>54</v>
      </c>
      <c r="AS80" s="13">
        <v>12</v>
      </c>
      <c r="AT80" s="13">
        <v>25</v>
      </c>
      <c r="AU80" s="13">
        <v>3</v>
      </c>
      <c r="AV80" s="13">
        <v>0</v>
      </c>
      <c r="AW80" s="13">
        <v>0</v>
      </c>
      <c r="AY80" s="44">
        <v>178</v>
      </c>
      <c r="AZ80" s="45" t="s">
        <v>259</v>
      </c>
      <c r="BA80" s="44">
        <v>6010</v>
      </c>
      <c r="BB80" s="44">
        <v>2008</v>
      </c>
      <c r="BC80">
        <v>0</v>
      </c>
      <c r="BD80" s="69"/>
      <c r="BE80" s="70"/>
      <c r="BF80" s="71"/>
      <c r="BG80" s="60"/>
    </row>
    <row r="81" spans="1:59" ht="13.5">
      <c r="A81" s="44">
        <v>180</v>
      </c>
      <c r="B81" s="45" t="s">
        <v>244</v>
      </c>
      <c r="C81" s="44">
        <v>2008</v>
      </c>
      <c r="D81" s="59">
        <v>432.91</v>
      </c>
      <c r="E81" s="60">
        <v>59988450</v>
      </c>
      <c r="F81" s="60">
        <v>61647620</v>
      </c>
      <c r="G81" s="60">
        <v>121636070</v>
      </c>
      <c r="H81" s="60">
        <v>69896359</v>
      </c>
      <c r="I81" s="60">
        <v>1332017</v>
      </c>
      <c r="J81" s="60">
        <v>308538</v>
      </c>
      <c r="K81" s="60">
        <v>71536914</v>
      </c>
      <c r="L81" s="60">
        <v>50099156</v>
      </c>
      <c r="M81" s="60">
        <v>1181151</v>
      </c>
      <c r="N81" s="60">
        <v>0</v>
      </c>
      <c r="O81" s="60">
        <v>51280307</v>
      </c>
      <c r="P81" s="60">
        <v>19590665</v>
      </c>
      <c r="Q81" s="60">
        <v>4884607</v>
      </c>
      <c r="R81" s="60">
        <v>1450122</v>
      </c>
      <c r="S81" s="60">
        <v>8034633</v>
      </c>
      <c r="T81" s="60">
        <v>486327</v>
      </c>
      <c r="U81" s="60">
        <v>7566446</v>
      </c>
      <c r="V81" s="60">
        <v>2148439</v>
      </c>
      <c r="W81" s="60">
        <v>407496</v>
      </c>
      <c r="X81" s="60">
        <v>312490</v>
      </c>
      <c r="Y81" s="60">
        <v>299280</v>
      </c>
      <c r="Z81" s="60">
        <v>844877</v>
      </c>
      <c r="AA81" s="60">
        <v>3279040</v>
      </c>
      <c r="AB81" s="60">
        <v>598101</v>
      </c>
      <c r="AC81" s="60">
        <v>49902523</v>
      </c>
      <c r="AD81" s="60">
        <v>1377784</v>
      </c>
      <c r="AE81" s="60">
        <v>0</v>
      </c>
      <c r="AF81" s="60">
        <v>1377784</v>
      </c>
      <c r="AG81" s="60">
        <v>0</v>
      </c>
      <c r="AH81" s="60">
        <v>0</v>
      </c>
      <c r="AI81" s="60">
        <v>1377784</v>
      </c>
      <c r="AJ81" s="47"/>
      <c r="AK81" s="44">
        <v>180</v>
      </c>
      <c r="AL81" s="45" t="s">
        <v>244</v>
      </c>
      <c r="AM81" s="44">
        <v>2008</v>
      </c>
      <c r="AN81" s="13">
        <v>6682</v>
      </c>
      <c r="AO81" s="13">
        <v>26347</v>
      </c>
      <c r="AP81" s="13">
        <v>6991</v>
      </c>
      <c r="AQ81" s="56">
        <v>0.84115</v>
      </c>
      <c r="AR81" s="13">
        <v>12994</v>
      </c>
      <c r="AS81" s="13">
        <v>3448</v>
      </c>
      <c r="AT81" s="13">
        <v>123</v>
      </c>
      <c r="AU81" s="13">
        <v>93</v>
      </c>
      <c r="AV81" s="13">
        <v>0</v>
      </c>
      <c r="AW81" s="13">
        <v>0</v>
      </c>
      <c r="AY81" s="44">
        <v>180</v>
      </c>
      <c r="AZ81" s="45" t="s">
        <v>244</v>
      </c>
      <c r="BA81" s="44">
        <v>6010</v>
      </c>
      <c r="BB81" s="44">
        <v>2008</v>
      </c>
      <c r="BC81">
        <v>1262</v>
      </c>
      <c r="BD81" s="76"/>
      <c r="BE81" s="70"/>
      <c r="BF81" s="71"/>
      <c r="BG81" s="60"/>
    </row>
    <row r="82" spans="1:59" ht="13.5">
      <c r="A82" s="44">
        <v>183</v>
      </c>
      <c r="B82" s="45" t="s">
        <v>195</v>
      </c>
      <c r="C82" s="44">
        <v>2008</v>
      </c>
      <c r="D82" s="59">
        <v>638.6</v>
      </c>
      <c r="E82" s="60">
        <v>196114160</v>
      </c>
      <c r="F82" s="60">
        <v>133292280</v>
      </c>
      <c r="G82" s="60">
        <v>329406440</v>
      </c>
      <c r="H82" s="60">
        <v>203345868</v>
      </c>
      <c r="I82" s="60">
        <v>1948130</v>
      </c>
      <c r="J82" s="60">
        <v>5569885</v>
      </c>
      <c r="K82" s="60">
        <v>210863883</v>
      </c>
      <c r="L82" s="60">
        <v>118542557</v>
      </c>
      <c r="M82" s="60">
        <v>1693552</v>
      </c>
      <c r="N82" s="60">
        <v>0</v>
      </c>
      <c r="O82" s="60">
        <v>120236109</v>
      </c>
      <c r="P82" s="60">
        <v>42251590</v>
      </c>
      <c r="Q82" s="60">
        <v>8554563</v>
      </c>
      <c r="R82" s="60">
        <v>3268384</v>
      </c>
      <c r="S82" s="60">
        <v>15558811</v>
      </c>
      <c r="T82" s="60">
        <v>1221482</v>
      </c>
      <c r="U82" s="60">
        <v>6531515</v>
      </c>
      <c r="V82" s="60">
        <v>4659652</v>
      </c>
      <c r="W82" s="60">
        <v>882605</v>
      </c>
      <c r="X82" s="60">
        <v>1693428</v>
      </c>
      <c r="Y82" s="60">
        <v>3277250</v>
      </c>
      <c r="Z82" s="60">
        <v>124000</v>
      </c>
      <c r="AA82" s="60">
        <v>12247461</v>
      </c>
      <c r="AB82" s="60">
        <v>9893939</v>
      </c>
      <c r="AC82" s="60">
        <v>110164680</v>
      </c>
      <c r="AD82" s="60">
        <v>10071429</v>
      </c>
      <c r="AE82" s="60">
        <v>0</v>
      </c>
      <c r="AF82" s="60">
        <v>10071429</v>
      </c>
      <c r="AG82" s="60">
        <v>0</v>
      </c>
      <c r="AH82" s="60">
        <v>3566000</v>
      </c>
      <c r="AI82" s="60">
        <v>6505429</v>
      </c>
      <c r="AJ82" s="47"/>
      <c r="AK82" s="44">
        <v>183</v>
      </c>
      <c r="AL82" s="45" t="s">
        <v>195</v>
      </c>
      <c r="AM82" s="44">
        <v>2008</v>
      </c>
      <c r="AN82" s="13">
        <v>13816</v>
      </c>
      <c r="AO82" s="13">
        <v>60349</v>
      </c>
      <c r="AP82" s="13">
        <v>13708</v>
      </c>
      <c r="AQ82" s="56">
        <v>0.88788</v>
      </c>
      <c r="AR82" s="13">
        <v>35929</v>
      </c>
      <c r="AS82" s="13">
        <v>8161</v>
      </c>
      <c r="AT82" s="13">
        <v>149</v>
      </c>
      <c r="AU82" s="13">
        <v>149</v>
      </c>
      <c r="AV82" s="13">
        <v>0</v>
      </c>
      <c r="AW82" s="13">
        <v>0</v>
      </c>
      <c r="AY82" s="44">
        <v>183</v>
      </c>
      <c r="AZ82" s="45" t="s">
        <v>195</v>
      </c>
      <c r="BA82" s="44">
        <v>6010</v>
      </c>
      <c r="BB82" s="44">
        <v>2008</v>
      </c>
      <c r="BC82">
        <v>2357</v>
      </c>
      <c r="BD82" s="72"/>
      <c r="BE82" s="73"/>
      <c r="BF82" s="71"/>
      <c r="BG82" s="60"/>
    </row>
    <row r="83" spans="1:59" ht="13.5">
      <c r="A83" s="44">
        <v>186</v>
      </c>
      <c r="B83" s="45" t="s">
        <v>264</v>
      </c>
      <c r="C83" s="44">
        <v>2008</v>
      </c>
      <c r="D83" s="59">
        <v>48</v>
      </c>
      <c r="E83" s="60">
        <v>249851</v>
      </c>
      <c r="F83" s="60">
        <v>13553278</v>
      </c>
      <c r="G83" s="60">
        <v>13803129</v>
      </c>
      <c r="H83" s="60">
        <v>5883052</v>
      </c>
      <c r="I83" s="60">
        <v>107700</v>
      </c>
      <c r="J83" s="60">
        <v>46076</v>
      </c>
      <c r="K83" s="60">
        <v>6036828</v>
      </c>
      <c r="L83" s="60">
        <v>7766301</v>
      </c>
      <c r="M83" s="60">
        <v>233162</v>
      </c>
      <c r="N83" s="60">
        <v>490063</v>
      </c>
      <c r="O83" s="60">
        <v>8489526</v>
      </c>
      <c r="P83" s="60">
        <v>2971063</v>
      </c>
      <c r="Q83" s="60">
        <v>561529</v>
      </c>
      <c r="R83" s="60">
        <v>914520</v>
      </c>
      <c r="S83" s="60">
        <v>373558</v>
      </c>
      <c r="T83" s="60">
        <v>55554</v>
      </c>
      <c r="U83" s="60">
        <v>345991</v>
      </c>
      <c r="V83" s="60">
        <v>234169</v>
      </c>
      <c r="W83" s="60">
        <v>32859</v>
      </c>
      <c r="X83" s="60">
        <v>110604</v>
      </c>
      <c r="Y83" s="60">
        <v>83189</v>
      </c>
      <c r="Z83" s="60">
        <v>149865</v>
      </c>
      <c r="AA83" s="60">
        <v>1665312</v>
      </c>
      <c r="AB83" s="60">
        <v>145235</v>
      </c>
      <c r="AC83" s="60">
        <v>7643448</v>
      </c>
      <c r="AD83" s="60">
        <v>846078</v>
      </c>
      <c r="AE83" s="60">
        <v>87423</v>
      </c>
      <c r="AF83" s="60">
        <v>933501</v>
      </c>
      <c r="AG83" s="60">
        <v>0</v>
      </c>
      <c r="AH83" s="60">
        <v>0</v>
      </c>
      <c r="AI83" s="60">
        <v>933501</v>
      </c>
      <c r="AJ83" s="47"/>
      <c r="AK83" s="44">
        <v>186</v>
      </c>
      <c r="AL83" s="45" t="s">
        <v>264</v>
      </c>
      <c r="AM83" s="44">
        <v>2008</v>
      </c>
      <c r="AN83" s="13">
        <v>1135</v>
      </c>
      <c r="AO83" s="13">
        <v>4084</v>
      </c>
      <c r="AP83" s="13">
        <v>2042</v>
      </c>
      <c r="AQ83" s="56">
        <v>0.5559</v>
      </c>
      <c r="AR83" s="13">
        <v>62</v>
      </c>
      <c r="AS83" s="13">
        <v>31</v>
      </c>
      <c r="AT83" s="13">
        <v>24</v>
      </c>
      <c r="AU83" s="13">
        <v>8</v>
      </c>
      <c r="AV83" s="13">
        <v>0</v>
      </c>
      <c r="AW83" s="13">
        <v>0</v>
      </c>
      <c r="AY83" s="44">
        <v>186</v>
      </c>
      <c r="AZ83" s="45" t="s">
        <v>264</v>
      </c>
      <c r="BA83" s="44">
        <v>6010</v>
      </c>
      <c r="BB83" s="44">
        <v>2008</v>
      </c>
      <c r="BC83">
        <v>0</v>
      </c>
      <c r="BD83" s="72"/>
      <c r="BE83" s="70"/>
      <c r="BF83" s="71"/>
      <c r="BG83" s="60"/>
    </row>
    <row r="84" spans="1:59" ht="13.5">
      <c r="A84" s="44">
        <v>191</v>
      </c>
      <c r="B84" s="45" t="s">
        <v>233</v>
      </c>
      <c r="C84" s="44">
        <v>2008</v>
      </c>
      <c r="D84" s="59">
        <v>526.88</v>
      </c>
      <c r="E84" s="60">
        <v>131145010</v>
      </c>
      <c r="F84" s="60">
        <v>183006727</v>
      </c>
      <c r="G84" s="60">
        <v>314151737</v>
      </c>
      <c r="H84" s="60">
        <v>177118871</v>
      </c>
      <c r="I84" s="60">
        <v>22162300</v>
      </c>
      <c r="J84" s="60">
        <v>0</v>
      </c>
      <c r="K84" s="60">
        <v>199281171</v>
      </c>
      <c r="L84" s="60">
        <v>114870566</v>
      </c>
      <c r="M84" s="60">
        <v>7354238</v>
      </c>
      <c r="N84" s="60">
        <v>0</v>
      </c>
      <c r="O84" s="60">
        <v>122224804</v>
      </c>
      <c r="P84" s="60">
        <v>44904988</v>
      </c>
      <c r="Q84" s="60">
        <v>15377751</v>
      </c>
      <c r="R84" s="60">
        <v>1550584</v>
      </c>
      <c r="S84" s="60">
        <v>25230195</v>
      </c>
      <c r="T84" s="60">
        <v>1053984</v>
      </c>
      <c r="U84" s="60">
        <v>14967172</v>
      </c>
      <c r="V84" s="60">
        <v>4948076</v>
      </c>
      <c r="W84" s="60">
        <v>1778402</v>
      </c>
      <c r="X84" s="60">
        <v>923849</v>
      </c>
      <c r="Y84" s="60">
        <v>968249</v>
      </c>
      <c r="Z84" s="60">
        <v>459018</v>
      </c>
      <c r="AA84" s="60">
        <v>2869946</v>
      </c>
      <c r="AB84" s="60">
        <v>1523004</v>
      </c>
      <c r="AC84" s="60">
        <v>116555218</v>
      </c>
      <c r="AD84" s="60">
        <v>5669586</v>
      </c>
      <c r="AE84" s="60">
        <v>-293268</v>
      </c>
      <c r="AF84" s="60">
        <v>5376318</v>
      </c>
      <c r="AG84" s="60">
        <v>0</v>
      </c>
      <c r="AH84" s="60">
        <v>0</v>
      </c>
      <c r="AI84" s="60">
        <v>5376318</v>
      </c>
      <c r="AJ84" s="47"/>
      <c r="AK84" s="44">
        <v>191</v>
      </c>
      <c r="AL84" s="45" t="s">
        <v>233</v>
      </c>
      <c r="AM84" s="44">
        <v>2008</v>
      </c>
      <c r="AN84" s="13">
        <v>11160</v>
      </c>
      <c r="AO84" s="13">
        <v>40414</v>
      </c>
      <c r="AP84" s="13">
        <v>12318</v>
      </c>
      <c r="AQ84" s="56">
        <v>0.80426</v>
      </c>
      <c r="AR84" s="13">
        <v>16464</v>
      </c>
      <c r="AS84" s="13">
        <v>5018</v>
      </c>
      <c r="AT84" s="13">
        <v>191</v>
      </c>
      <c r="AU84" s="13">
        <v>133</v>
      </c>
      <c r="AV84" s="13">
        <v>10</v>
      </c>
      <c r="AW84" s="13">
        <v>0</v>
      </c>
      <c r="AY84" s="44">
        <v>191</v>
      </c>
      <c r="AZ84" s="45" t="s">
        <v>233</v>
      </c>
      <c r="BA84" s="44">
        <v>6010</v>
      </c>
      <c r="BB84" s="44">
        <v>2008</v>
      </c>
      <c r="BC84">
        <v>3492</v>
      </c>
      <c r="BD84" s="69"/>
      <c r="BE84" s="73"/>
      <c r="BF84" s="71"/>
      <c r="BG84" s="60"/>
    </row>
    <row r="85" spans="1:59" ht="13.5">
      <c r="A85" s="44">
        <v>193</v>
      </c>
      <c r="B85" s="45" t="s">
        <v>272</v>
      </c>
      <c r="C85" s="44">
        <v>2008</v>
      </c>
      <c r="D85" s="59">
        <v>201.83</v>
      </c>
      <c r="E85" s="60">
        <v>15035125</v>
      </c>
      <c r="F85" s="60">
        <v>39722185</v>
      </c>
      <c r="G85" s="60">
        <v>54757310</v>
      </c>
      <c r="H85" s="60">
        <v>19950309</v>
      </c>
      <c r="I85" s="60">
        <v>997588</v>
      </c>
      <c r="J85" s="60">
        <v>554933</v>
      </c>
      <c r="K85" s="60">
        <v>21502830</v>
      </c>
      <c r="L85" s="60">
        <v>33254480</v>
      </c>
      <c r="M85" s="60">
        <v>273737</v>
      </c>
      <c r="N85" s="60">
        <v>0</v>
      </c>
      <c r="O85" s="60">
        <v>33528217</v>
      </c>
      <c r="P85" s="60">
        <v>12789025</v>
      </c>
      <c r="Q85" s="60">
        <v>3307114</v>
      </c>
      <c r="R85" s="60">
        <v>2060280</v>
      </c>
      <c r="S85" s="60">
        <v>2595511</v>
      </c>
      <c r="T85" s="60">
        <v>435164</v>
      </c>
      <c r="U85" s="60">
        <v>4655221</v>
      </c>
      <c r="V85" s="60">
        <v>1096890</v>
      </c>
      <c r="W85" s="60">
        <v>244609</v>
      </c>
      <c r="X85" s="60">
        <v>382588</v>
      </c>
      <c r="Y85" s="60">
        <v>209159</v>
      </c>
      <c r="Z85" s="60">
        <v>260791</v>
      </c>
      <c r="AA85" s="60">
        <v>874910</v>
      </c>
      <c r="AB85" s="60">
        <v>616011</v>
      </c>
      <c r="AC85" s="60">
        <v>29527273</v>
      </c>
      <c r="AD85" s="60">
        <v>4000944</v>
      </c>
      <c r="AE85" s="60">
        <v>-98660</v>
      </c>
      <c r="AF85" s="60">
        <v>3902284</v>
      </c>
      <c r="AG85" s="60">
        <v>-13383</v>
      </c>
      <c r="AH85" s="60">
        <v>0</v>
      </c>
      <c r="AI85" s="60">
        <v>3888901</v>
      </c>
      <c r="AJ85" s="47"/>
      <c r="AK85" s="44">
        <v>193</v>
      </c>
      <c r="AL85" s="45" t="s">
        <v>272</v>
      </c>
      <c r="AM85" s="44">
        <v>2008</v>
      </c>
      <c r="AN85" s="13">
        <v>3267</v>
      </c>
      <c r="AO85" s="13">
        <v>16138</v>
      </c>
      <c r="AP85" s="13">
        <v>4374</v>
      </c>
      <c r="AQ85" s="56">
        <v>0.63166</v>
      </c>
      <c r="AR85" s="13">
        <v>4431</v>
      </c>
      <c r="AS85" s="13">
        <v>1201</v>
      </c>
      <c r="AT85" s="13">
        <v>55</v>
      </c>
      <c r="AU85" s="13">
        <v>25</v>
      </c>
      <c r="AV85" s="13">
        <v>0</v>
      </c>
      <c r="AW85" s="13">
        <v>0</v>
      </c>
      <c r="AY85" s="44">
        <v>193</v>
      </c>
      <c r="AZ85" s="45" t="s">
        <v>272</v>
      </c>
      <c r="BA85" s="44">
        <v>6010</v>
      </c>
      <c r="BB85" s="44">
        <v>2008</v>
      </c>
      <c r="BC85">
        <v>413</v>
      </c>
      <c r="BD85" s="72"/>
      <c r="BE85" s="73"/>
      <c r="BF85" s="71"/>
      <c r="BG85" s="60"/>
    </row>
    <row r="86" spans="1:59" ht="13.5">
      <c r="A86" s="44">
        <v>194</v>
      </c>
      <c r="B86" s="45" t="s">
        <v>287</v>
      </c>
      <c r="C86" s="44">
        <v>2008</v>
      </c>
      <c r="D86" s="59">
        <v>145.17</v>
      </c>
      <c r="E86" s="60">
        <v>13279685</v>
      </c>
      <c r="F86" s="60">
        <v>21261467</v>
      </c>
      <c r="G86" s="60">
        <v>34541152</v>
      </c>
      <c r="H86" s="60">
        <v>13295161</v>
      </c>
      <c r="I86" s="60">
        <v>1279034</v>
      </c>
      <c r="J86" s="60">
        <v>490732</v>
      </c>
      <c r="K86" s="60">
        <v>15064927</v>
      </c>
      <c r="L86" s="60">
        <v>19476225</v>
      </c>
      <c r="M86" s="60">
        <v>230340</v>
      </c>
      <c r="N86" s="60">
        <v>0</v>
      </c>
      <c r="O86" s="60">
        <v>19706565</v>
      </c>
      <c r="P86" s="60">
        <v>8630874</v>
      </c>
      <c r="Q86" s="60">
        <v>2164709</v>
      </c>
      <c r="R86" s="60">
        <v>873966</v>
      </c>
      <c r="S86" s="60">
        <v>1597798</v>
      </c>
      <c r="T86" s="60">
        <v>278438</v>
      </c>
      <c r="U86" s="60">
        <v>2351387</v>
      </c>
      <c r="V86" s="60">
        <v>702145</v>
      </c>
      <c r="W86" s="60">
        <v>55616</v>
      </c>
      <c r="X86" s="60">
        <v>303882</v>
      </c>
      <c r="Y86" s="60">
        <v>94937</v>
      </c>
      <c r="Z86" s="60">
        <v>194572</v>
      </c>
      <c r="AA86" s="60">
        <v>508677</v>
      </c>
      <c r="AB86" s="60">
        <v>410111</v>
      </c>
      <c r="AC86" s="60">
        <v>18167112</v>
      </c>
      <c r="AD86" s="60">
        <v>1539453</v>
      </c>
      <c r="AE86" s="60">
        <v>-801282</v>
      </c>
      <c r="AF86" s="60">
        <v>738171</v>
      </c>
      <c r="AG86" s="60">
        <v>0</v>
      </c>
      <c r="AH86" s="60">
        <v>0</v>
      </c>
      <c r="AI86" s="60">
        <v>738171</v>
      </c>
      <c r="AJ86" s="47"/>
      <c r="AK86" s="44">
        <v>194</v>
      </c>
      <c r="AL86" s="45" t="s">
        <v>287</v>
      </c>
      <c r="AM86" s="44">
        <v>2008</v>
      </c>
      <c r="AN86" s="13">
        <v>1530</v>
      </c>
      <c r="AO86" s="13">
        <v>7343</v>
      </c>
      <c r="AP86" s="13">
        <v>2091</v>
      </c>
      <c r="AQ86" s="56">
        <v>0.66199</v>
      </c>
      <c r="AR86" s="13">
        <v>2128</v>
      </c>
      <c r="AS86" s="13">
        <v>606</v>
      </c>
      <c r="AT86" s="13">
        <v>65</v>
      </c>
      <c r="AU86" s="13">
        <v>65</v>
      </c>
      <c r="AV86" s="13">
        <v>40</v>
      </c>
      <c r="AW86" s="13">
        <v>0</v>
      </c>
      <c r="AY86" s="44">
        <v>194</v>
      </c>
      <c r="AZ86" s="45" t="s">
        <v>287</v>
      </c>
      <c r="BA86" s="44">
        <v>6010</v>
      </c>
      <c r="BB86" s="44">
        <v>2008</v>
      </c>
      <c r="BC86">
        <v>0</v>
      </c>
      <c r="BD86" s="76"/>
      <c r="BE86" s="70"/>
      <c r="BF86" s="71"/>
      <c r="BG86" s="60"/>
    </row>
    <row r="87" spans="1:59" ht="13.5">
      <c r="A87" s="44">
        <v>195</v>
      </c>
      <c r="B87" s="45" t="s">
        <v>254</v>
      </c>
      <c r="C87" s="44">
        <v>2008</v>
      </c>
      <c r="D87" s="59">
        <v>159.1</v>
      </c>
      <c r="E87" s="60">
        <v>5359711</v>
      </c>
      <c r="F87" s="60">
        <v>9542906</v>
      </c>
      <c r="G87" s="60">
        <v>14902617</v>
      </c>
      <c r="H87" s="60">
        <v>1313826</v>
      </c>
      <c r="I87" s="60">
        <v>249675</v>
      </c>
      <c r="J87" s="60">
        <v>99081</v>
      </c>
      <c r="K87" s="60">
        <v>1662582</v>
      </c>
      <c r="L87" s="60">
        <v>13240035</v>
      </c>
      <c r="M87" s="60">
        <v>1183759</v>
      </c>
      <c r="N87" s="60">
        <v>3834021</v>
      </c>
      <c r="O87" s="60">
        <v>18257815</v>
      </c>
      <c r="P87" s="60">
        <v>9445384</v>
      </c>
      <c r="Q87" s="60">
        <v>1998552</v>
      </c>
      <c r="R87" s="60">
        <v>1934818</v>
      </c>
      <c r="S87" s="60">
        <v>1201876</v>
      </c>
      <c r="T87" s="60">
        <v>412243</v>
      </c>
      <c r="U87" s="60">
        <v>1000637</v>
      </c>
      <c r="V87" s="60">
        <v>612272</v>
      </c>
      <c r="W87" s="60">
        <v>1649458</v>
      </c>
      <c r="X87" s="60">
        <v>304310</v>
      </c>
      <c r="Y87" s="60">
        <v>91191</v>
      </c>
      <c r="Z87" s="60">
        <v>901455</v>
      </c>
      <c r="AA87" s="60">
        <v>970464</v>
      </c>
      <c r="AB87" s="60">
        <v>711689</v>
      </c>
      <c r="AC87" s="60">
        <v>21234349</v>
      </c>
      <c r="AD87" s="60">
        <v>-2976534</v>
      </c>
      <c r="AE87" s="60">
        <v>36027</v>
      </c>
      <c r="AF87" s="60">
        <v>-2940507</v>
      </c>
      <c r="AG87" s="60">
        <v>0</v>
      </c>
      <c r="AH87" s="60">
        <v>0</v>
      </c>
      <c r="AI87" s="60">
        <v>-2940507</v>
      </c>
      <c r="AJ87" s="47"/>
      <c r="AK87" s="44">
        <v>195</v>
      </c>
      <c r="AL87" s="45" t="s">
        <v>254</v>
      </c>
      <c r="AM87" s="44">
        <v>2008</v>
      </c>
      <c r="AN87" s="13">
        <v>1252</v>
      </c>
      <c r="AO87" s="13">
        <v>5886</v>
      </c>
      <c r="AP87" s="13">
        <v>2072</v>
      </c>
      <c r="AQ87" s="56">
        <v>0.60424</v>
      </c>
      <c r="AR87" s="13">
        <v>605</v>
      </c>
      <c r="AS87" s="13">
        <v>213</v>
      </c>
      <c r="AT87" s="13">
        <v>28</v>
      </c>
      <c r="AU87" s="13">
        <v>25</v>
      </c>
      <c r="AV87" s="13">
        <v>5</v>
      </c>
      <c r="AW87" s="13">
        <v>0</v>
      </c>
      <c r="AY87" s="44">
        <v>195</v>
      </c>
      <c r="AZ87" s="45" t="s">
        <v>254</v>
      </c>
      <c r="BA87" s="44">
        <v>6010</v>
      </c>
      <c r="BB87" s="44">
        <v>2008</v>
      </c>
      <c r="BC87">
        <v>0</v>
      </c>
      <c r="BD87" s="69"/>
      <c r="BE87" s="70"/>
      <c r="BF87" s="71"/>
      <c r="BG87" s="60"/>
    </row>
    <row r="88" spans="1:59" ht="13.5">
      <c r="A88" s="44">
        <v>197</v>
      </c>
      <c r="B88" s="45" t="s">
        <v>197</v>
      </c>
      <c r="C88" s="44">
        <v>2008</v>
      </c>
      <c r="D88" s="59">
        <v>346</v>
      </c>
      <c r="E88" s="60">
        <v>119855472</v>
      </c>
      <c r="F88" s="60">
        <v>85863983</v>
      </c>
      <c r="G88" s="60">
        <v>205719455</v>
      </c>
      <c r="H88" s="60">
        <v>134605342</v>
      </c>
      <c r="I88" s="60">
        <v>206950</v>
      </c>
      <c r="J88" s="60">
        <v>-381480</v>
      </c>
      <c r="K88" s="60">
        <v>134430812</v>
      </c>
      <c r="L88" s="60">
        <v>71288643</v>
      </c>
      <c r="M88" s="60">
        <v>954579</v>
      </c>
      <c r="N88" s="60">
        <v>0</v>
      </c>
      <c r="O88" s="60">
        <v>72243222</v>
      </c>
      <c r="P88" s="60">
        <v>25146718</v>
      </c>
      <c r="Q88" s="60">
        <v>4585269</v>
      </c>
      <c r="R88" s="60">
        <v>319864</v>
      </c>
      <c r="S88" s="60">
        <v>13123642</v>
      </c>
      <c r="T88" s="60">
        <v>1163358</v>
      </c>
      <c r="U88" s="60">
        <v>4987448</v>
      </c>
      <c r="V88" s="60">
        <v>3281823</v>
      </c>
      <c r="W88" s="60">
        <v>830175</v>
      </c>
      <c r="X88" s="60">
        <v>880116</v>
      </c>
      <c r="Y88" s="60">
        <v>1582038</v>
      </c>
      <c r="Z88" s="60">
        <v>3318158</v>
      </c>
      <c r="AA88" s="60">
        <v>3842457</v>
      </c>
      <c r="AB88" s="60">
        <v>7820964</v>
      </c>
      <c r="AC88" s="60">
        <v>70882030</v>
      </c>
      <c r="AD88" s="60">
        <v>1361192</v>
      </c>
      <c r="AE88" s="60">
        <v>0</v>
      </c>
      <c r="AF88" s="60">
        <v>1361192</v>
      </c>
      <c r="AG88" s="60">
        <v>972360</v>
      </c>
      <c r="AH88" s="60">
        <v>0</v>
      </c>
      <c r="AI88" s="60">
        <v>2333552</v>
      </c>
      <c r="AJ88" s="47"/>
      <c r="AK88" s="44">
        <v>197</v>
      </c>
      <c r="AL88" s="45" t="s">
        <v>197</v>
      </c>
      <c r="AM88" s="44">
        <v>2008</v>
      </c>
      <c r="AN88" s="13">
        <v>7450</v>
      </c>
      <c r="AO88" s="13">
        <v>20293</v>
      </c>
      <c r="AP88" s="13">
        <v>6371</v>
      </c>
      <c r="AQ88" s="56">
        <v>0.9726</v>
      </c>
      <c r="AR88" s="13">
        <v>11823</v>
      </c>
      <c r="AS88" s="13">
        <v>3712</v>
      </c>
      <c r="AT88" s="13">
        <v>110</v>
      </c>
      <c r="AU88" s="13">
        <v>94</v>
      </c>
      <c r="AV88" s="13">
        <v>0</v>
      </c>
      <c r="AW88" s="13">
        <v>0</v>
      </c>
      <c r="AY88" s="44">
        <v>197</v>
      </c>
      <c r="AZ88" s="45" t="s">
        <v>197</v>
      </c>
      <c r="BA88" s="44">
        <v>6010</v>
      </c>
      <c r="BB88" s="44">
        <v>2008</v>
      </c>
      <c r="BC88">
        <v>4095</v>
      </c>
      <c r="BD88" s="76"/>
      <c r="BE88" s="70"/>
      <c r="BF88" s="71"/>
      <c r="BG88" s="60"/>
    </row>
    <row r="89" spans="1:59" ht="13.5">
      <c r="A89" s="44">
        <v>198</v>
      </c>
      <c r="B89" s="45" t="s">
        <v>240</v>
      </c>
      <c r="C89" s="44">
        <v>2008</v>
      </c>
      <c r="D89" s="59">
        <v>294.83</v>
      </c>
      <c r="E89" s="60">
        <v>15594135</v>
      </c>
      <c r="F89" s="60">
        <v>43433339</v>
      </c>
      <c r="G89" s="60">
        <v>59027474</v>
      </c>
      <c r="H89" s="60">
        <v>18822458</v>
      </c>
      <c r="I89" s="60">
        <v>1134557</v>
      </c>
      <c r="J89" s="60">
        <v>268042</v>
      </c>
      <c r="K89" s="60">
        <v>20225057</v>
      </c>
      <c r="L89" s="60">
        <v>38802417</v>
      </c>
      <c r="M89" s="60">
        <v>464083</v>
      </c>
      <c r="N89" s="60">
        <v>0</v>
      </c>
      <c r="O89" s="60">
        <v>39266500</v>
      </c>
      <c r="P89" s="60">
        <v>17038762</v>
      </c>
      <c r="Q89" s="60">
        <v>3985383</v>
      </c>
      <c r="R89" s="60">
        <v>1385064</v>
      </c>
      <c r="S89" s="60">
        <v>3793340</v>
      </c>
      <c r="T89" s="60">
        <v>538895</v>
      </c>
      <c r="U89" s="60">
        <v>6372058</v>
      </c>
      <c r="V89" s="60">
        <v>1181094</v>
      </c>
      <c r="W89" s="60">
        <v>1188058</v>
      </c>
      <c r="X89" s="60">
        <v>870768</v>
      </c>
      <c r="Y89" s="60">
        <v>301034</v>
      </c>
      <c r="Z89" s="60">
        <v>226637</v>
      </c>
      <c r="AA89" s="60">
        <v>1514490</v>
      </c>
      <c r="AB89" s="60">
        <v>1186478</v>
      </c>
      <c r="AC89" s="60">
        <v>39582061</v>
      </c>
      <c r="AD89" s="60">
        <v>-315561</v>
      </c>
      <c r="AE89" s="60">
        <v>78359</v>
      </c>
      <c r="AF89" s="60">
        <v>-237202</v>
      </c>
      <c r="AG89" s="60">
        <v>0</v>
      </c>
      <c r="AH89" s="60">
        <v>0</v>
      </c>
      <c r="AI89" s="60">
        <v>-237202</v>
      </c>
      <c r="AJ89" s="47"/>
      <c r="AK89" s="44">
        <v>198</v>
      </c>
      <c r="AL89" s="45" t="s">
        <v>240</v>
      </c>
      <c r="AM89" s="44">
        <v>2008</v>
      </c>
      <c r="AN89" s="13">
        <v>3954</v>
      </c>
      <c r="AO89" s="13">
        <v>15629</v>
      </c>
      <c r="AP89" s="13">
        <v>5897</v>
      </c>
      <c r="AQ89" s="56">
        <v>0.47133</v>
      </c>
      <c r="AR89" s="13">
        <v>4129</v>
      </c>
      <c r="AS89" s="13">
        <v>1558</v>
      </c>
      <c r="AT89" s="13">
        <v>38</v>
      </c>
      <c r="AU89" s="13">
        <v>25</v>
      </c>
      <c r="AV89" s="13">
        <v>0</v>
      </c>
      <c r="AW89" s="13">
        <v>0</v>
      </c>
      <c r="AY89" s="44">
        <v>198</v>
      </c>
      <c r="AZ89" s="45" t="s">
        <v>240</v>
      </c>
      <c r="BA89" s="44">
        <v>6010</v>
      </c>
      <c r="BB89" s="44">
        <v>2008</v>
      </c>
      <c r="BC89">
        <v>671</v>
      </c>
      <c r="BD89" s="72"/>
      <c r="BE89" s="70"/>
      <c r="BF89" s="71"/>
      <c r="BG89" s="60"/>
    </row>
    <row r="90" spans="1:59" ht="13.5">
      <c r="A90" s="44">
        <v>199</v>
      </c>
      <c r="B90" s="45" t="s">
        <v>255</v>
      </c>
      <c r="C90" s="44">
        <v>2008</v>
      </c>
      <c r="D90" s="59">
        <v>173.5</v>
      </c>
      <c r="E90" s="60">
        <v>30053576</v>
      </c>
      <c r="F90" s="60">
        <v>35120288</v>
      </c>
      <c r="G90" s="60">
        <v>65173864</v>
      </c>
      <c r="H90" s="60">
        <v>39494745</v>
      </c>
      <c r="I90" s="60">
        <v>394109</v>
      </c>
      <c r="J90" s="60">
        <v>96720</v>
      </c>
      <c r="K90" s="60">
        <v>39985574</v>
      </c>
      <c r="L90" s="60">
        <v>25188290</v>
      </c>
      <c r="M90" s="60">
        <v>137715</v>
      </c>
      <c r="N90" s="60">
        <v>0</v>
      </c>
      <c r="O90" s="60">
        <v>25326005</v>
      </c>
      <c r="P90" s="60">
        <v>10219338</v>
      </c>
      <c r="Q90" s="60">
        <v>2179023</v>
      </c>
      <c r="R90" s="60">
        <v>526238</v>
      </c>
      <c r="S90" s="60">
        <v>1550439</v>
      </c>
      <c r="T90" s="60">
        <v>311836</v>
      </c>
      <c r="U90" s="60">
        <v>1744427</v>
      </c>
      <c r="V90" s="60">
        <v>1229949</v>
      </c>
      <c r="W90" s="60">
        <v>124033</v>
      </c>
      <c r="X90" s="60">
        <v>800835</v>
      </c>
      <c r="Y90" s="60">
        <v>47744</v>
      </c>
      <c r="Z90" s="60">
        <v>23428</v>
      </c>
      <c r="AA90" s="60">
        <v>2377929</v>
      </c>
      <c r="AB90" s="60">
        <v>1731784</v>
      </c>
      <c r="AC90" s="60">
        <v>22867003</v>
      </c>
      <c r="AD90" s="60">
        <v>2459002</v>
      </c>
      <c r="AE90" s="60">
        <v>0</v>
      </c>
      <c r="AF90" s="60">
        <v>2459002</v>
      </c>
      <c r="AG90" s="60">
        <v>0</v>
      </c>
      <c r="AH90" s="60">
        <v>0</v>
      </c>
      <c r="AI90" s="60">
        <v>2459002</v>
      </c>
      <c r="AJ90" s="47"/>
      <c r="AK90" s="44">
        <v>199</v>
      </c>
      <c r="AL90" s="45" t="s">
        <v>255</v>
      </c>
      <c r="AM90" s="44">
        <v>2008</v>
      </c>
      <c r="AN90" s="13">
        <v>3331</v>
      </c>
      <c r="AO90" s="13">
        <v>13038</v>
      </c>
      <c r="AP90" s="13">
        <v>4940</v>
      </c>
      <c r="AQ90" s="56">
        <v>0.54628</v>
      </c>
      <c r="AR90" s="13">
        <v>6012</v>
      </c>
      <c r="AS90" s="13">
        <v>2278</v>
      </c>
      <c r="AT90" s="13">
        <v>63</v>
      </c>
      <c r="AU90" s="13">
        <v>63</v>
      </c>
      <c r="AV90" s="13">
        <v>0</v>
      </c>
      <c r="AW90" s="13">
        <v>0</v>
      </c>
      <c r="AY90" s="44">
        <v>199</v>
      </c>
      <c r="AZ90" s="45" t="s">
        <v>255</v>
      </c>
      <c r="BA90" s="44">
        <v>6010</v>
      </c>
      <c r="BB90" s="44">
        <v>2008</v>
      </c>
      <c r="BC90">
        <v>1148</v>
      </c>
      <c r="BD90" s="69"/>
      <c r="BE90" s="70"/>
      <c r="BF90" s="71"/>
      <c r="BG90" s="60"/>
    </row>
    <row r="91" spans="1:59" ht="13.5">
      <c r="A91" s="44">
        <v>201</v>
      </c>
      <c r="B91" s="45" t="s">
        <v>288</v>
      </c>
      <c r="C91" s="44">
        <v>2008</v>
      </c>
      <c r="D91" s="59">
        <v>925.23</v>
      </c>
      <c r="E91" s="60">
        <v>254412874</v>
      </c>
      <c r="F91" s="60">
        <v>269037404</v>
      </c>
      <c r="G91" s="60">
        <v>523450278</v>
      </c>
      <c r="H91" s="60">
        <v>319729352</v>
      </c>
      <c r="I91" s="60">
        <v>10877734</v>
      </c>
      <c r="J91" s="60">
        <v>13955546</v>
      </c>
      <c r="K91" s="60">
        <v>344562632</v>
      </c>
      <c r="L91" s="60">
        <v>178887646</v>
      </c>
      <c r="M91" s="60">
        <v>3013960</v>
      </c>
      <c r="N91" s="60">
        <v>0</v>
      </c>
      <c r="O91" s="60">
        <v>181901606</v>
      </c>
      <c r="P91" s="60">
        <v>60008514</v>
      </c>
      <c r="Q91" s="60">
        <v>14220375</v>
      </c>
      <c r="R91" s="60">
        <v>883877</v>
      </c>
      <c r="S91" s="60">
        <v>23346115</v>
      </c>
      <c r="T91" s="60">
        <v>1532919</v>
      </c>
      <c r="U91" s="60">
        <v>17625310</v>
      </c>
      <c r="V91" s="60">
        <v>5517250</v>
      </c>
      <c r="W91" s="60">
        <v>1928129</v>
      </c>
      <c r="X91" s="60">
        <v>2986111</v>
      </c>
      <c r="Y91" s="60">
        <v>1998691</v>
      </c>
      <c r="Z91" s="60">
        <v>273998</v>
      </c>
      <c r="AA91" s="60">
        <v>23946491</v>
      </c>
      <c r="AB91" s="60">
        <v>3909232</v>
      </c>
      <c r="AC91" s="60">
        <v>158177012</v>
      </c>
      <c r="AD91" s="60">
        <v>23724594</v>
      </c>
      <c r="AE91" s="60">
        <v>-275080</v>
      </c>
      <c r="AF91" s="60">
        <v>23449514</v>
      </c>
      <c r="AG91" s="60">
        <v>0</v>
      </c>
      <c r="AH91" s="60">
        <v>0</v>
      </c>
      <c r="AI91" s="60">
        <v>23449514</v>
      </c>
      <c r="AJ91" s="47"/>
      <c r="AK91" s="44">
        <v>201</v>
      </c>
      <c r="AL91" s="45" t="s">
        <v>288</v>
      </c>
      <c r="AM91" s="44">
        <v>2008</v>
      </c>
      <c r="AN91" s="13">
        <v>15555</v>
      </c>
      <c r="AO91" s="13">
        <v>58414</v>
      </c>
      <c r="AP91" s="13">
        <v>17145</v>
      </c>
      <c r="AQ91" s="56">
        <v>0.76536</v>
      </c>
      <c r="AR91" s="13">
        <v>28391</v>
      </c>
      <c r="AS91" s="13">
        <v>8333</v>
      </c>
      <c r="AT91" s="13">
        <v>110</v>
      </c>
      <c r="AU91" s="13">
        <v>110</v>
      </c>
      <c r="AV91" s="13">
        <v>0</v>
      </c>
      <c r="AW91" s="13">
        <v>0</v>
      </c>
      <c r="AY91" s="44">
        <v>201</v>
      </c>
      <c r="AZ91" s="45" t="s">
        <v>288</v>
      </c>
      <c r="BA91" s="44">
        <v>6010</v>
      </c>
      <c r="BB91" s="44">
        <v>2008</v>
      </c>
      <c r="BC91">
        <v>3273</v>
      </c>
      <c r="BD91" s="72"/>
      <c r="BE91" s="70"/>
      <c r="BF91" s="71"/>
      <c r="BG91" s="60"/>
    </row>
    <row r="92" spans="1:59" ht="13.5">
      <c r="A92" s="44">
        <v>202</v>
      </c>
      <c r="B92" s="45" t="s">
        <v>289</v>
      </c>
      <c r="C92" s="44">
        <v>2008</v>
      </c>
      <c r="D92" s="59">
        <v>108.58</v>
      </c>
      <c r="E92" s="60">
        <v>39749120</v>
      </c>
      <c r="F92" s="60">
        <v>-230</v>
      </c>
      <c r="G92" s="60">
        <v>39748890</v>
      </c>
      <c r="H92" s="60">
        <v>17450365</v>
      </c>
      <c r="I92" s="60">
        <v>49408</v>
      </c>
      <c r="J92" s="60">
        <v>22535</v>
      </c>
      <c r="K92" s="60">
        <v>17522308</v>
      </c>
      <c r="L92" s="60">
        <v>22226582</v>
      </c>
      <c r="M92" s="60">
        <v>260907</v>
      </c>
      <c r="N92" s="60">
        <v>0</v>
      </c>
      <c r="O92" s="60">
        <v>22487489</v>
      </c>
      <c r="P92" s="60">
        <v>8453479</v>
      </c>
      <c r="Q92" s="60">
        <v>2447683</v>
      </c>
      <c r="R92" s="60">
        <v>679833</v>
      </c>
      <c r="S92" s="60">
        <v>872294</v>
      </c>
      <c r="T92" s="60">
        <v>41601</v>
      </c>
      <c r="U92" s="60">
        <v>7062842</v>
      </c>
      <c r="V92" s="60">
        <v>479029</v>
      </c>
      <c r="W92" s="60">
        <v>905800</v>
      </c>
      <c r="X92" s="60">
        <v>270378</v>
      </c>
      <c r="Y92" s="60">
        <v>192629</v>
      </c>
      <c r="Z92" s="60">
        <v>0</v>
      </c>
      <c r="AA92" s="60">
        <v>2638</v>
      </c>
      <c r="AB92" s="60">
        <v>139333</v>
      </c>
      <c r="AC92" s="60">
        <v>21547539</v>
      </c>
      <c r="AD92" s="60">
        <v>939950</v>
      </c>
      <c r="AE92" s="60">
        <v>0</v>
      </c>
      <c r="AF92" s="60">
        <v>939950</v>
      </c>
      <c r="AG92" s="60">
        <v>0</v>
      </c>
      <c r="AH92" s="60">
        <v>0</v>
      </c>
      <c r="AI92" s="60">
        <v>939950</v>
      </c>
      <c r="AJ92" s="47"/>
      <c r="AK92" s="44">
        <v>202</v>
      </c>
      <c r="AL92" s="45" t="s">
        <v>289</v>
      </c>
      <c r="AM92" s="44">
        <v>2008</v>
      </c>
      <c r="AN92" s="13">
        <v>776</v>
      </c>
      <c r="AO92" s="13">
        <v>9502</v>
      </c>
      <c r="AP92" s="13">
        <v>162</v>
      </c>
      <c r="AQ92" s="56">
        <v>4.78886</v>
      </c>
      <c r="AR92" s="13">
        <v>9502</v>
      </c>
      <c r="AS92" s="13">
        <v>162</v>
      </c>
      <c r="AT92" s="13">
        <v>31</v>
      </c>
      <c r="AU92" s="13">
        <v>31</v>
      </c>
      <c r="AV92" s="13">
        <v>0</v>
      </c>
      <c r="AW92" s="13">
        <v>0</v>
      </c>
      <c r="AY92" s="44">
        <v>202</v>
      </c>
      <c r="AZ92" s="45" t="s">
        <v>289</v>
      </c>
      <c r="BA92" s="44">
        <v>6010</v>
      </c>
      <c r="BB92" s="44">
        <v>2008</v>
      </c>
      <c r="BC92">
        <v>0</v>
      </c>
      <c r="BD92" s="72"/>
      <c r="BE92" s="70"/>
      <c r="BF92" s="71"/>
      <c r="BG92" s="60"/>
    </row>
    <row r="93" spans="1:59" ht="13.5">
      <c r="A93" s="44">
        <v>204</v>
      </c>
      <c r="B93" s="54" t="s">
        <v>253</v>
      </c>
      <c r="C93" s="44">
        <v>2008</v>
      </c>
      <c r="D93" s="59">
        <v>743.71</v>
      </c>
      <c r="E93" s="60">
        <v>46630049</v>
      </c>
      <c r="F93" s="60">
        <v>258769263</v>
      </c>
      <c r="G93" s="60">
        <v>305399312</v>
      </c>
      <c r="H93" s="60">
        <v>104243138</v>
      </c>
      <c r="I93" s="60">
        <v>2102330</v>
      </c>
      <c r="J93" s="60">
        <v>0</v>
      </c>
      <c r="K93" s="60">
        <v>106345468</v>
      </c>
      <c r="L93" s="60">
        <v>199053844</v>
      </c>
      <c r="M93" s="60">
        <v>17084363</v>
      </c>
      <c r="N93" s="60">
        <v>0</v>
      </c>
      <c r="O93" s="60">
        <v>216138207</v>
      </c>
      <c r="P93" s="60">
        <v>43462484</v>
      </c>
      <c r="Q93" s="60">
        <v>13160478</v>
      </c>
      <c r="R93" s="60">
        <v>5525233</v>
      </c>
      <c r="S93" s="60">
        <v>44992420</v>
      </c>
      <c r="T93" s="60">
        <v>1027917</v>
      </c>
      <c r="U93" s="60">
        <v>73587863</v>
      </c>
      <c r="V93" s="60">
        <v>7933992</v>
      </c>
      <c r="W93" s="60">
        <v>1686366</v>
      </c>
      <c r="X93" s="60">
        <v>688524</v>
      </c>
      <c r="Y93" s="60">
        <v>2801298</v>
      </c>
      <c r="Z93" s="60">
        <v>1565495</v>
      </c>
      <c r="AA93" s="60">
        <v>1294572</v>
      </c>
      <c r="AB93" s="60">
        <v>10248855</v>
      </c>
      <c r="AC93" s="60">
        <v>207975497</v>
      </c>
      <c r="AD93" s="60">
        <v>8162710</v>
      </c>
      <c r="AE93" s="60">
        <v>4153620</v>
      </c>
      <c r="AF93" s="60">
        <v>12316330</v>
      </c>
      <c r="AG93" s="60">
        <v>0</v>
      </c>
      <c r="AH93" s="60">
        <v>0</v>
      </c>
      <c r="AI93" s="60">
        <v>12316330</v>
      </c>
      <c r="AJ93" s="47"/>
      <c r="AK93" s="44">
        <v>204</v>
      </c>
      <c r="AL93" s="54" t="s">
        <v>253</v>
      </c>
      <c r="AM93" s="44">
        <v>2008</v>
      </c>
      <c r="AN93" s="13">
        <v>12695</v>
      </c>
      <c r="AO93" s="13">
        <v>36480</v>
      </c>
      <c r="AP93" s="13">
        <v>3851</v>
      </c>
      <c r="AQ93" s="56">
        <v>3.29657</v>
      </c>
      <c r="AR93" s="13">
        <v>5570</v>
      </c>
      <c r="AS93" s="13">
        <v>588</v>
      </c>
      <c r="AT93" s="13">
        <v>20</v>
      </c>
      <c r="AU93" s="13">
        <v>20</v>
      </c>
      <c r="AV93" s="13">
        <v>0</v>
      </c>
      <c r="AW93" s="13">
        <v>0</v>
      </c>
      <c r="AY93" s="44">
        <v>204</v>
      </c>
      <c r="AZ93" s="54" t="s">
        <v>253</v>
      </c>
      <c r="BA93" s="44">
        <v>6010</v>
      </c>
      <c r="BB93" s="44">
        <v>2008</v>
      </c>
      <c r="BC93">
        <v>5570</v>
      </c>
      <c r="BD93" s="69"/>
      <c r="BE93" s="70"/>
      <c r="BF93" s="71"/>
      <c r="BG93" s="60"/>
    </row>
    <row r="94" spans="1:59" ht="13.5">
      <c r="A94" s="44">
        <v>205</v>
      </c>
      <c r="B94" s="45" t="s">
        <v>290</v>
      </c>
      <c r="C94" s="44">
        <v>2008</v>
      </c>
      <c r="D94" s="59">
        <v>295.96</v>
      </c>
      <c r="E94" s="60">
        <v>12358267</v>
      </c>
      <c r="F94" s="60">
        <v>85153814</v>
      </c>
      <c r="G94" s="60">
        <v>97512081</v>
      </c>
      <c r="H94" s="60">
        <v>34521334</v>
      </c>
      <c r="I94" s="60">
        <v>1585829</v>
      </c>
      <c r="J94" s="60">
        <v>0</v>
      </c>
      <c r="K94" s="60">
        <v>36107163</v>
      </c>
      <c r="L94" s="60">
        <v>61404918</v>
      </c>
      <c r="M94" s="60">
        <v>420001</v>
      </c>
      <c r="N94" s="60">
        <v>0</v>
      </c>
      <c r="O94" s="60">
        <v>61824919</v>
      </c>
      <c r="P94" s="60">
        <v>26848346</v>
      </c>
      <c r="Q94" s="60">
        <v>3993299</v>
      </c>
      <c r="R94" s="60">
        <v>0</v>
      </c>
      <c r="S94" s="60">
        <v>18746554</v>
      </c>
      <c r="T94" s="60">
        <v>419792</v>
      </c>
      <c r="U94" s="60">
        <v>3746216</v>
      </c>
      <c r="V94" s="60">
        <v>1160483</v>
      </c>
      <c r="W94" s="60">
        <v>446139</v>
      </c>
      <c r="X94" s="60">
        <v>211155</v>
      </c>
      <c r="Y94" s="60">
        <v>1186638</v>
      </c>
      <c r="Z94" s="60">
        <v>520200</v>
      </c>
      <c r="AA94" s="60">
        <v>401307</v>
      </c>
      <c r="AB94" s="60">
        <v>1753146</v>
      </c>
      <c r="AC94" s="60">
        <v>59433275</v>
      </c>
      <c r="AD94" s="60">
        <v>2391644</v>
      </c>
      <c r="AE94" s="60">
        <v>0</v>
      </c>
      <c r="AF94" s="60">
        <v>2391644</v>
      </c>
      <c r="AG94" s="60">
        <v>0</v>
      </c>
      <c r="AH94" s="60">
        <v>717493</v>
      </c>
      <c r="AI94" s="60">
        <v>1674151</v>
      </c>
      <c r="AJ94" s="47"/>
      <c r="AK94" s="44">
        <v>205</v>
      </c>
      <c r="AL94" s="45" t="s">
        <v>290</v>
      </c>
      <c r="AM94" s="44">
        <v>2008</v>
      </c>
      <c r="AN94" s="13">
        <v>7232</v>
      </c>
      <c r="AO94" s="13">
        <v>23450</v>
      </c>
      <c r="AP94" s="13">
        <v>6486</v>
      </c>
      <c r="AQ94" s="56">
        <v>1.115</v>
      </c>
      <c r="AR94" s="13">
        <v>2972</v>
      </c>
      <c r="AS94" s="13">
        <v>822</v>
      </c>
      <c r="AT94" s="13">
        <v>20</v>
      </c>
      <c r="AU94" s="13">
        <v>20</v>
      </c>
      <c r="AV94" s="13">
        <v>0</v>
      </c>
      <c r="AW94" s="13">
        <v>0</v>
      </c>
      <c r="AY94" s="44">
        <v>205</v>
      </c>
      <c r="AZ94" s="45" t="s">
        <v>290</v>
      </c>
      <c r="BA94" s="44">
        <v>6010</v>
      </c>
      <c r="BB94" s="44">
        <v>2008</v>
      </c>
      <c r="BC94">
        <v>0</v>
      </c>
      <c r="BD94" s="69"/>
      <c r="BE94" s="70"/>
      <c r="BF94" s="71"/>
      <c r="BG94" s="60"/>
    </row>
    <row r="95" spans="1:59" ht="13.5">
      <c r="A95" s="44">
        <v>206</v>
      </c>
      <c r="B95" s="45" t="s">
        <v>257</v>
      </c>
      <c r="C95" s="44">
        <v>2008</v>
      </c>
      <c r="D95" s="59">
        <v>269.61</v>
      </c>
      <c r="E95" s="60">
        <v>20743793</v>
      </c>
      <c r="F95" s="60">
        <v>60735446</v>
      </c>
      <c r="G95" s="60">
        <v>81479239</v>
      </c>
      <c r="H95" s="60">
        <v>33291625</v>
      </c>
      <c r="I95" s="60">
        <v>2766017</v>
      </c>
      <c r="J95" s="60">
        <v>60703</v>
      </c>
      <c r="K95" s="60">
        <v>36118345</v>
      </c>
      <c r="L95" s="60">
        <v>45360894</v>
      </c>
      <c r="M95" s="60">
        <v>682817</v>
      </c>
      <c r="N95" s="60">
        <v>807800</v>
      </c>
      <c r="O95" s="60">
        <v>46851511</v>
      </c>
      <c r="P95" s="60">
        <v>17328203</v>
      </c>
      <c r="Q95" s="60">
        <v>4209395</v>
      </c>
      <c r="R95" s="60">
        <v>6402434</v>
      </c>
      <c r="S95" s="60">
        <v>6022146</v>
      </c>
      <c r="T95" s="60">
        <v>744581</v>
      </c>
      <c r="U95" s="60">
        <v>6925769</v>
      </c>
      <c r="V95" s="60">
        <v>2852457</v>
      </c>
      <c r="W95" s="60">
        <v>332543</v>
      </c>
      <c r="X95" s="60">
        <v>381885</v>
      </c>
      <c r="Y95" s="60">
        <v>576758</v>
      </c>
      <c r="Z95" s="60">
        <v>77127</v>
      </c>
      <c r="AA95" s="60">
        <v>2008363</v>
      </c>
      <c r="AB95" s="60">
        <v>714783</v>
      </c>
      <c r="AC95" s="60">
        <v>48576444</v>
      </c>
      <c r="AD95" s="60">
        <v>-1724933</v>
      </c>
      <c r="AE95" s="60">
        <v>1412202</v>
      </c>
      <c r="AF95" s="60">
        <v>-312731</v>
      </c>
      <c r="AG95" s="60">
        <v>0</v>
      </c>
      <c r="AH95" s="60">
        <v>0</v>
      </c>
      <c r="AI95" s="60">
        <v>-312731</v>
      </c>
      <c r="AJ95" s="47"/>
      <c r="AK95" s="44">
        <v>206</v>
      </c>
      <c r="AL95" s="45" t="s">
        <v>257</v>
      </c>
      <c r="AM95" s="44">
        <v>2008</v>
      </c>
      <c r="AN95" s="13">
        <v>4763</v>
      </c>
      <c r="AO95" s="13">
        <v>26412</v>
      </c>
      <c r="AP95" s="13">
        <v>6546</v>
      </c>
      <c r="AQ95" s="56">
        <v>0.7276</v>
      </c>
      <c r="AR95" s="13">
        <v>6718</v>
      </c>
      <c r="AS95" s="13">
        <v>1665</v>
      </c>
      <c r="AT95" s="13">
        <v>97</v>
      </c>
      <c r="AU95" s="13">
        <v>35</v>
      </c>
      <c r="AV95" s="13">
        <v>0</v>
      </c>
      <c r="AW95" s="13">
        <v>0</v>
      </c>
      <c r="AY95" s="44">
        <v>206</v>
      </c>
      <c r="AZ95" s="45" t="s">
        <v>257</v>
      </c>
      <c r="BA95" s="44">
        <v>6010</v>
      </c>
      <c r="BB95" s="44">
        <v>2008</v>
      </c>
      <c r="BC95">
        <v>497</v>
      </c>
      <c r="BD95" s="75"/>
      <c r="BE95" s="70"/>
      <c r="BF95" s="71"/>
      <c r="BG95" s="60"/>
    </row>
    <row r="96" spans="1:59" ht="13.5">
      <c r="A96" s="44">
        <v>207</v>
      </c>
      <c r="B96" s="54" t="s">
        <v>256</v>
      </c>
      <c r="C96" s="44">
        <v>2008</v>
      </c>
      <c r="D96" s="59">
        <v>1017.74</v>
      </c>
      <c r="E96" s="60">
        <v>194911050</v>
      </c>
      <c r="F96" s="60">
        <v>181880121</v>
      </c>
      <c r="G96" s="60">
        <v>376791171</v>
      </c>
      <c r="H96" s="60">
        <v>224097567</v>
      </c>
      <c r="I96" s="60">
        <v>4645113</v>
      </c>
      <c r="J96" s="60">
        <v>0</v>
      </c>
      <c r="K96" s="60">
        <v>228742680</v>
      </c>
      <c r="L96" s="60">
        <v>148048491</v>
      </c>
      <c r="M96" s="60">
        <v>14146124</v>
      </c>
      <c r="N96" s="60">
        <v>4133371</v>
      </c>
      <c r="O96" s="60">
        <v>166327986</v>
      </c>
      <c r="P96" s="60">
        <v>53575626</v>
      </c>
      <c r="Q96" s="60">
        <v>12704800</v>
      </c>
      <c r="R96" s="60">
        <v>9901130</v>
      </c>
      <c r="S96" s="60">
        <v>27493043</v>
      </c>
      <c r="T96" s="60">
        <v>2263432</v>
      </c>
      <c r="U96" s="60">
        <v>18960440</v>
      </c>
      <c r="V96" s="60">
        <v>9999204</v>
      </c>
      <c r="W96" s="60">
        <v>2696503</v>
      </c>
      <c r="X96" s="60">
        <v>1354095</v>
      </c>
      <c r="Y96" s="60">
        <v>1608778</v>
      </c>
      <c r="Z96" s="60">
        <v>4337925</v>
      </c>
      <c r="AA96" s="60">
        <v>9603268</v>
      </c>
      <c r="AB96" s="60">
        <v>1300871</v>
      </c>
      <c r="AC96" s="60">
        <v>155799115</v>
      </c>
      <c r="AD96" s="60">
        <v>10528871</v>
      </c>
      <c r="AE96" s="60">
        <v>-1981031</v>
      </c>
      <c r="AF96" s="60">
        <v>8547840</v>
      </c>
      <c r="AG96" s="60">
        <v>0</v>
      </c>
      <c r="AH96" s="60">
        <v>0</v>
      </c>
      <c r="AI96" s="60">
        <v>8547840</v>
      </c>
      <c r="AJ96" s="47"/>
      <c r="AK96" s="44">
        <v>207</v>
      </c>
      <c r="AL96" s="54" t="s">
        <v>256</v>
      </c>
      <c r="AM96" s="44">
        <v>2008</v>
      </c>
      <c r="AN96" s="13">
        <v>16033</v>
      </c>
      <c r="AO96" s="13">
        <v>59926</v>
      </c>
      <c r="AP96" s="13">
        <v>16683</v>
      </c>
      <c r="AQ96" s="56">
        <v>0.82098</v>
      </c>
      <c r="AR96" s="13">
        <v>30999</v>
      </c>
      <c r="AS96" s="13">
        <v>8630</v>
      </c>
      <c r="AT96" s="13">
        <v>137</v>
      </c>
      <c r="AU96" s="13">
        <v>136</v>
      </c>
      <c r="AV96" s="13">
        <v>0</v>
      </c>
      <c r="AW96" s="13">
        <v>0</v>
      </c>
      <c r="AY96" s="44">
        <v>207</v>
      </c>
      <c r="AZ96" s="54" t="s">
        <v>256</v>
      </c>
      <c r="BA96" s="44">
        <v>6010</v>
      </c>
      <c r="BB96" s="44">
        <v>2008</v>
      </c>
      <c r="BC96">
        <v>2767</v>
      </c>
      <c r="BD96" s="69"/>
      <c r="BE96" s="70"/>
      <c r="BF96" s="71"/>
      <c r="BG96" s="60"/>
    </row>
    <row r="97" spans="1:59" ht="13.5">
      <c r="A97" s="44">
        <v>208</v>
      </c>
      <c r="B97" s="45" t="s">
        <v>263</v>
      </c>
      <c r="C97" s="44">
        <v>2008</v>
      </c>
      <c r="D97" s="37">
        <v>738.17</v>
      </c>
      <c r="E97" s="36">
        <v>179510539</v>
      </c>
      <c r="F97" s="36">
        <v>120731192</v>
      </c>
      <c r="G97" s="36">
        <v>300241731</v>
      </c>
      <c r="H97" s="36">
        <v>107802818</v>
      </c>
      <c r="I97" s="36">
        <v>12910761</v>
      </c>
      <c r="J97" s="36">
        <v>41240712</v>
      </c>
      <c r="K97" s="36">
        <v>161954291</v>
      </c>
      <c r="L97" s="36">
        <v>138287440</v>
      </c>
      <c r="M97" s="36">
        <v>1069526</v>
      </c>
      <c r="N97" s="36">
        <v>0</v>
      </c>
      <c r="O97" s="36">
        <v>139356966</v>
      </c>
      <c r="P97" s="36">
        <v>53961574</v>
      </c>
      <c r="Q97" s="36">
        <v>12709315</v>
      </c>
      <c r="R97" s="36">
        <v>3507270</v>
      </c>
      <c r="S97" s="36">
        <v>16220815</v>
      </c>
      <c r="T97" s="36">
        <v>1685369</v>
      </c>
      <c r="U97" s="36">
        <v>6094150</v>
      </c>
      <c r="V97" s="36">
        <v>18490607</v>
      </c>
      <c r="W97" s="36">
        <v>406499</v>
      </c>
      <c r="X97" s="36">
        <v>2044751</v>
      </c>
      <c r="Y97" s="36">
        <v>2144873</v>
      </c>
      <c r="Z97" s="36">
        <v>0</v>
      </c>
      <c r="AA97" s="36">
        <v>10047542</v>
      </c>
      <c r="AB97" s="36">
        <v>12780872</v>
      </c>
      <c r="AC97" s="36">
        <v>140093637</v>
      </c>
      <c r="AD97" s="36">
        <v>-736671</v>
      </c>
      <c r="AE97" s="36">
        <v>-2325051</v>
      </c>
      <c r="AF97" s="36">
        <v>-3061722</v>
      </c>
      <c r="AG97" s="36">
        <v>0</v>
      </c>
      <c r="AH97" s="36">
        <v>0</v>
      </c>
      <c r="AI97" s="36">
        <v>-3061722</v>
      </c>
      <c r="AJ97" s="47"/>
      <c r="AK97" s="44">
        <v>208</v>
      </c>
      <c r="AL97" s="45" t="s">
        <v>263</v>
      </c>
      <c r="AM97" s="44">
        <v>2008</v>
      </c>
      <c r="AN97" s="36">
        <v>13830</v>
      </c>
      <c r="AO97" s="36">
        <v>58197</v>
      </c>
      <c r="AP97" s="36">
        <v>14805</v>
      </c>
      <c r="AQ97" s="36">
        <v>0.77307</v>
      </c>
      <c r="AR97" s="36">
        <v>34795</v>
      </c>
      <c r="AS97" s="36">
        <v>8852</v>
      </c>
      <c r="AT97" s="36">
        <v>165</v>
      </c>
      <c r="AU97" s="36">
        <v>139</v>
      </c>
      <c r="AV97" s="36">
        <v>0</v>
      </c>
      <c r="AW97" s="36">
        <v>0</v>
      </c>
      <c r="AY97" s="44">
        <v>208</v>
      </c>
      <c r="AZ97" s="45" t="s">
        <v>263</v>
      </c>
      <c r="BA97" s="44">
        <v>6010</v>
      </c>
      <c r="BB97" s="44">
        <v>2008</v>
      </c>
      <c r="BC97" s="36">
        <v>6842</v>
      </c>
      <c r="BD97" s="69"/>
      <c r="BE97" s="70"/>
      <c r="BF97" s="71"/>
      <c r="BG97" s="60"/>
    </row>
    <row r="98" spans="1:59" ht="13.5">
      <c r="A98" s="44">
        <v>209</v>
      </c>
      <c r="B98" s="45" t="s">
        <v>293</v>
      </c>
      <c r="C98" s="44"/>
      <c r="AJ98" s="47"/>
      <c r="AK98" s="44"/>
      <c r="AL98" s="45"/>
      <c r="AM98" s="44"/>
      <c r="AQ98" s="36"/>
      <c r="AY98" s="44"/>
      <c r="AZ98" s="45"/>
      <c r="BA98" s="44"/>
      <c r="BB98" s="44">
        <v>2008</v>
      </c>
      <c r="BD98" s="69"/>
      <c r="BE98" s="70"/>
      <c r="BF98" s="71"/>
      <c r="BG98" s="60"/>
    </row>
    <row r="99" spans="1:59" ht="13.5">
      <c r="A99" s="44">
        <v>904</v>
      </c>
      <c r="B99" s="45" t="s">
        <v>196</v>
      </c>
      <c r="C99" s="44">
        <v>2008</v>
      </c>
      <c r="D99" s="59">
        <v>189.91</v>
      </c>
      <c r="E99" s="60">
        <v>69701351</v>
      </c>
      <c r="F99" s="60">
        <v>4996620</v>
      </c>
      <c r="G99" s="60">
        <v>74697971</v>
      </c>
      <c r="H99" s="60">
        <v>48138418</v>
      </c>
      <c r="I99" s="60">
        <v>1540566</v>
      </c>
      <c r="J99" s="60">
        <v>371461</v>
      </c>
      <c r="K99" s="60">
        <v>50050445</v>
      </c>
      <c r="L99" s="60">
        <v>24647526</v>
      </c>
      <c r="M99" s="60">
        <v>389515</v>
      </c>
      <c r="N99" s="60">
        <v>0</v>
      </c>
      <c r="O99" s="60">
        <v>25037041</v>
      </c>
      <c r="P99" s="60">
        <v>10310285</v>
      </c>
      <c r="Q99" s="60">
        <v>1839280</v>
      </c>
      <c r="R99" s="60">
        <v>705822</v>
      </c>
      <c r="S99" s="60">
        <v>1155721</v>
      </c>
      <c r="T99" s="60">
        <v>248593</v>
      </c>
      <c r="U99" s="60">
        <v>916131</v>
      </c>
      <c r="V99" s="60">
        <v>273123</v>
      </c>
      <c r="W99" s="60">
        <v>422240</v>
      </c>
      <c r="X99" s="60">
        <v>286361</v>
      </c>
      <c r="Y99" s="60">
        <v>461470</v>
      </c>
      <c r="Z99" s="60">
        <v>0</v>
      </c>
      <c r="AA99" s="60">
        <v>61766</v>
      </c>
      <c r="AB99" s="60">
        <v>1688832</v>
      </c>
      <c r="AC99" s="60">
        <v>18369624</v>
      </c>
      <c r="AD99" s="60">
        <v>6667417</v>
      </c>
      <c r="AE99" s="60">
        <v>0</v>
      </c>
      <c r="AF99" s="60">
        <v>6667417</v>
      </c>
      <c r="AG99" s="60">
        <v>0</v>
      </c>
      <c r="AH99" s="60">
        <v>0</v>
      </c>
      <c r="AI99" s="60">
        <v>6667417</v>
      </c>
      <c r="AJ99" s="47"/>
      <c r="AK99" s="44">
        <v>904</v>
      </c>
      <c r="AL99" s="45" t="s">
        <v>196</v>
      </c>
      <c r="AM99" s="44">
        <v>2008</v>
      </c>
      <c r="AN99" s="13">
        <v>2105</v>
      </c>
      <c r="AO99" s="13">
        <v>26857</v>
      </c>
      <c r="AP99" s="13">
        <v>2748</v>
      </c>
      <c r="AQ99" s="56">
        <v>0.79088</v>
      </c>
      <c r="AR99" s="13">
        <v>24265</v>
      </c>
      <c r="AS99" s="13">
        <v>2483</v>
      </c>
      <c r="AT99" s="13">
        <v>157</v>
      </c>
      <c r="AU99" s="13">
        <v>95</v>
      </c>
      <c r="AV99" s="13">
        <v>0</v>
      </c>
      <c r="AW99" s="13">
        <v>12</v>
      </c>
      <c r="AY99" s="44">
        <v>904</v>
      </c>
      <c r="AZ99" s="45" t="s">
        <v>196</v>
      </c>
      <c r="BA99" s="44">
        <v>6010</v>
      </c>
      <c r="BB99" s="44">
        <v>2008</v>
      </c>
      <c r="BC99">
        <v>0</v>
      </c>
      <c r="BD99" s="69"/>
      <c r="BE99" s="70"/>
      <c r="BF99" s="71"/>
      <c r="BG99" s="60"/>
    </row>
    <row r="100" spans="1:59" ht="13.5">
      <c r="A100" s="44">
        <v>915</v>
      </c>
      <c r="B100" s="45" t="s">
        <v>221</v>
      </c>
      <c r="C100" s="44">
        <v>2008</v>
      </c>
      <c r="D100" s="59">
        <v>156.95</v>
      </c>
      <c r="E100" s="60">
        <v>18327691</v>
      </c>
      <c r="F100" s="60">
        <v>10421277</v>
      </c>
      <c r="G100" s="60">
        <v>28748968</v>
      </c>
      <c r="H100" s="60">
        <v>12532541</v>
      </c>
      <c r="I100" s="60">
        <v>180402</v>
      </c>
      <c r="J100" s="60">
        <v>0</v>
      </c>
      <c r="K100" s="60">
        <v>12712943</v>
      </c>
      <c r="L100" s="60">
        <v>16036025</v>
      </c>
      <c r="M100" s="60">
        <v>64079</v>
      </c>
      <c r="N100" s="60">
        <v>0</v>
      </c>
      <c r="O100" s="60">
        <v>16100104</v>
      </c>
      <c r="P100" s="60">
        <v>8256710</v>
      </c>
      <c r="Q100" s="60">
        <v>1815367</v>
      </c>
      <c r="R100" s="60">
        <v>246079</v>
      </c>
      <c r="S100" s="60">
        <v>345791</v>
      </c>
      <c r="T100" s="60">
        <v>143113</v>
      </c>
      <c r="U100" s="60">
        <v>142549</v>
      </c>
      <c r="V100" s="60">
        <v>333469</v>
      </c>
      <c r="W100" s="60">
        <v>75076</v>
      </c>
      <c r="X100" s="60">
        <v>8219</v>
      </c>
      <c r="Y100" s="60">
        <v>91235</v>
      </c>
      <c r="Z100" s="60">
        <v>0</v>
      </c>
      <c r="AA100" s="60">
        <v>405876</v>
      </c>
      <c r="AB100" s="60">
        <v>3585232</v>
      </c>
      <c r="AC100" s="60">
        <v>15448716</v>
      </c>
      <c r="AD100" s="60">
        <v>651388</v>
      </c>
      <c r="AE100" s="60">
        <v>122069</v>
      </c>
      <c r="AF100" s="60">
        <v>773457</v>
      </c>
      <c r="AG100" s="60">
        <v>0</v>
      </c>
      <c r="AH100" s="60">
        <v>0</v>
      </c>
      <c r="AI100" s="60">
        <v>773457</v>
      </c>
      <c r="AJ100" s="47"/>
      <c r="AK100" s="44">
        <v>915</v>
      </c>
      <c r="AL100" s="45" t="s">
        <v>221</v>
      </c>
      <c r="AM100" s="44">
        <v>2008</v>
      </c>
      <c r="AN100" s="13">
        <v>981</v>
      </c>
      <c r="AO100" s="13">
        <v>12088</v>
      </c>
      <c r="AP100" s="13">
        <v>1191</v>
      </c>
      <c r="AQ100" s="56">
        <v>0.82384</v>
      </c>
      <c r="AR100" s="13">
        <v>7706</v>
      </c>
      <c r="AS100" s="13">
        <v>759</v>
      </c>
      <c r="AT100" s="13">
        <v>32</v>
      </c>
      <c r="AU100" s="13">
        <v>32</v>
      </c>
      <c r="AV100" s="13">
        <v>0</v>
      </c>
      <c r="AW100" s="13">
        <v>0</v>
      </c>
      <c r="AY100" s="44">
        <v>915</v>
      </c>
      <c r="AZ100" s="45" t="s">
        <v>221</v>
      </c>
      <c r="BA100" s="44">
        <v>6010</v>
      </c>
      <c r="BB100" s="44">
        <v>2008</v>
      </c>
      <c r="BC100">
        <v>7706</v>
      </c>
      <c r="BD100" s="72"/>
      <c r="BE100" s="70"/>
      <c r="BF100" s="71"/>
      <c r="BG100" s="60"/>
    </row>
    <row r="101" spans="1:59" ht="13.5">
      <c r="A101" s="44">
        <v>919</v>
      </c>
      <c r="B101" s="45" t="s">
        <v>291</v>
      </c>
      <c r="C101" s="44">
        <v>2008</v>
      </c>
      <c r="D101" s="59">
        <v>75.56</v>
      </c>
      <c r="E101" s="60">
        <v>11161284</v>
      </c>
      <c r="F101" s="60">
        <v>0</v>
      </c>
      <c r="G101" s="60">
        <v>11161284</v>
      </c>
      <c r="H101" s="60">
        <v>2561065</v>
      </c>
      <c r="I101" s="60">
        <v>269374</v>
      </c>
      <c r="J101" s="60">
        <v>0</v>
      </c>
      <c r="K101" s="60">
        <v>2830439</v>
      </c>
      <c r="L101" s="60">
        <v>8330845</v>
      </c>
      <c r="M101" s="60">
        <v>16382</v>
      </c>
      <c r="N101" s="60">
        <v>0</v>
      </c>
      <c r="O101" s="60">
        <v>8347227</v>
      </c>
      <c r="P101" s="60">
        <v>4293511</v>
      </c>
      <c r="Q101" s="60">
        <v>599043</v>
      </c>
      <c r="R101" s="60">
        <v>491850</v>
      </c>
      <c r="S101" s="60">
        <v>1021248</v>
      </c>
      <c r="T101" s="60">
        <v>44622</v>
      </c>
      <c r="U101" s="60">
        <v>13826</v>
      </c>
      <c r="V101" s="60">
        <v>210228</v>
      </c>
      <c r="W101" s="60">
        <v>12116</v>
      </c>
      <c r="X101" s="60">
        <v>89275</v>
      </c>
      <c r="Y101" s="60">
        <v>14474</v>
      </c>
      <c r="Z101" s="60">
        <v>4446</v>
      </c>
      <c r="AA101" s="60">
        <v>0</v>
      </c>
      <c r="AB101" s="60">
        <v>399475</v>
      </c>
      <c r="AC101" s="60">
        <v>7194114</v>
      </c>
      <c r="AD101" s="60">
        <v>1153113</v>
      </c>
      <c r="AE101" s="60">
        <v>0</v>
      </c>
      <c r="AF101" s="60">
        <v>1153113</v>
      </c>
      <c r="AG101" s="60">
        <v>0</v>
      </c>
      <c r="AH101" s="60">
        <v>0</v>
      </c>
      <c r="AI101" s="60">
        <v>1153113</v>
      </c>
      <c r="AK101" s="44">
        <v>919</v>
      </c>
      <c r="AL101" s="45" t="s">
        <v>291</v>
      </c>
      <c r="AM101" s="44">
        <v>2008</v>
      </c>
      <c r="AN101" s="13">
        <v>567</v>
      </c>
      <c r="AO101" s="13">
        <v>11849</v>
      </c>
      <c r="AP101" s="13">
        <v>713</v>
      </c>
      <c r="AQ101" s="56">
        <v>0.7958</v>
      </c>
      <c r="AR101" s="13">
        <v>11849</v>
      </c>
      <c r="AS101" s="13">
        <v>713</v>
      </c>
      <c r="AT101" s="13">
        <v>40</v>
      </c>
      <c r="AU101" s="13">
        <v>40</v>
      </c>
      <c r="AV101" s="13">
        <v>0</v>
      </c>
      <c r="AW101" s="13">
        <v>0</v>
      </c>
      <c r="AY101" s="44">
        <v>919</v>
      </c>
      <c r="AZ101" s="45" t="s">
        <v>291</v>
      </c>
      <c r="BA101" s="44">
        <v>6010</v>
      </c>
      <c r="BB101" s="44">
        <v>2008</v>
      </c>
      <c r="BC101">
        <v>0</v>
      </c>
      <c r="BD101" s="76"/>
      <c r="BE101" s="70"/>
      <c r="BF101" s="71"/>
      <c r="BG101" s="60"/>
    </row>
    <row r="102" spans="39:56" ht="13.5">
      <c r="AM102" s="37"/>
      <c r="BD102" s="46"/>
    </row>
    <row r="103" spans="39:49" ht="13.5">
      <c r="AM103" s="37"/>
      <c r="AN103" s="46"/>
      <c r="AO103" s="46"/>
      <c r="AP103" s="46"/>
      <c r="AQ103" s="48"/>
      <c r="AR103" s="46"/>
      <c r="AS103" s="46"/>
      <c r="AT103" s="46"/>
      <c r="AU103" s="46"/>
      <c r="AV103" s="46"/>
      <c r="AW103" s="46"/>
    </row>
    <row r="104" ht="13.5">
      <c r="AM104" s="37"/>
    </row>
    <row r="105" ht="13.5">
      <c r="AM105" s="37"/>
    </row>
    <row r="106" spans="1:55" ht="13.5">
      <c r="A106" s="33"/>
      <c r="B106" s="33"/>
      <c r="C106" s="33"/>
      <c r="D106" s="33" t="s">
        <v>72</v>
      </c>
      <c r="E106" s="34" t="s">
        <v>73</v>
      </c>
      <c r="F106" s="34" t="s">
        <v>74</v>
      </c>
      <c r="G106" s="34" t="s">
        <v>75</v>
      </c>
      <c r="H106" s="34"/>
      <c r="I106" s="34"/>
      <c r="J106" s="34" t="s">
        <v>76</v>
      </c>
      <c r="K106" s="34" t="s">
        <v>75</v>
      </c>
      <c r="L106" s="34" t="s">
        <v>160</v>
      </c>
      <c r="M106" s="34" t="s">
        <v>76</v>
      </c>
      <c r="N106" s="34"/>
      <c r="O106" s="34" t="s">
        <v>75</v>
      </c>
      <c r="P106" s="34"/>
      <c r="Q106" s="34"/>
      <c r="R106" s="34"/>
      <c r="S106" s="34"/>
      <c r="T106" s="34" t="s">
        <v>77</v>
      </c>
      <c r="U106" s="34" t="s">
        <v>77</v>
      </c>
      <c r="V106" s="34" t="s">
        <v>78</v>
      </c>
      <c r="X106" s="34"/>
      <c r="Y106" s="34"/>
      <c r="Z106" s="34"/>
      <c r="AA106" s="34" t="s">
        <v>79</v>
      </c>
      <c r="AB106" s="34" t="s">
        <v>80</v>
      </c>
      <c r="AC106" s="34" t="s">
        <v>75</v>
      </c>
      <c r="AD106" s="34" t="s">
        <v>81</v>
      </c>
      <c r="AE106" s="34" t="s">
        <v>82</v>
      </c>
      <c r="AF106" s="34" t="s">
        <v>83</v>
      </c>
      <c r="AG106" s="34"/>
      <c r="AH106" s="34" t="s">
        <v>84</v>
      </c>
      <c r="AI106" s="34"/>
      <c r="AJ106" s="35"/>
      <c r="AK106" s="34"/>
      <c r="AL106" s="34"/>
      <c r="AM106" s="33"/>
      <c r="AN106" s="34" t="s">
        <v>176</v>
      </c>
      <c r="AO106" s="36" t="s">
        <v>176</v>
      </c>
      <c r="AQ106" s="33">
        <v>2005</v>
      </c>
      <c r="AR106" s="34" t="s">
        <v>75</v>
      </c>
      <c r="AS106" s="34"/>
      <c r="AT106" s="34" t="s">
        <v>75</v>
      </c>
      <c r="AU106" s="34" t="s">
        <v>75</v>
      </c>
      <c r="AV106" s="34" t="s">
        <v>190</v>
      </c>
      <c r="AW106" s="38" t="s">
        <v>191</v>
      </c>
      <c r="BC106" s="34"/>
    </row>
    <row r="107" spans="1:87" ht="13.5">
      <c r="A107" s="33"/>
      <c r="B107" s="33"/>
      <c r="C107" s="33"/>
      <c r="D107" s="33" t="s">
        <v>85</v>
      </c>
      <c r="E107" s="34" t="s">
        <v>86</v>
      </c>
      <c r="F107" s="34" t="s">
        <v>86</v>
      </c>
      <c r="G107" s="34" t="s">
        <v>86</v>
      </c>
      <c r="H107" s="34" t="s">
        <v>87</v>
      </c>
      <c r="I107" s="34"/>
      <c r="J107" s="34" t="s">
        <v>88</v>
      </c>
      <c r="K107" s="34" t="s">
        <v>89</v>
      </c>
      <c r="L107" s="34" t="s">
        <v>161</v>
      </c>
      <c r="M107" s="34" t="s">
        <v>90</v>
      </c>
      <c r="N107" s="34" t="s">
        <v>91</v>
      </c>
      <c r="O107" s="34" t="s">
        <v>92</v>
      </c>
      <c r="P107" s="34"/>
      <c r="Q107" s="34"/>
      <c r="R107" s="34" t="s">
        <v>93</v>
      </c>
      <c r="S107" s="34"/>
      <c r="T107" s="34" t="s">
        <v>94</v>
      </c>
      <c r="U107" s="34" t="s">
        <v>94</v>
      </c>
      <c r="V107" s="34" t="s">
        <v>95</v>
      </c>
      <c r="W107" s="34" t="s">
        <v>95</v>
      </c>
      <c r="X107" s="34"/>
      <c r="Y107" s="34" t="s">
        <v>96</v>
      </c>
      <c r="Z107" s="34"/>
      <c r="AA107" s="34" t="s">
        <v>97</v>
      </c>
      <c r="AB107" s="34" t="s">
        <v>98</v>
      </c>
      <c r="AC107" s="34" t="s">
        <v>92</v>
      </c>
      <c r="AD107" s="34" t="s">
        <v>92</v>
      </c>
      <c r="AE107" s="34" t="s">
        <v>81</v>
      </c>
      <c r="AF107" s="34" t="s">
        <v>99</v>
      </c>
      <c r="AG107" s="34" t="s">
        <v>100</v>
      </c>
      <c r="AH107" s="34" t="s">
        <v>101</v>
      </c>
      <c r="AI107" s="34" t="s">
        <v>81</v>
      </c>
      <c r="AJ107" s="35"/>
      <c r="AK107" s="34"/>
      <c r="AL107" s="34"/>
      <c r="AM107" s="33"/>
      <c r="AN107" s="34" t="s">
        <v>177</v>
      </c>
      <c r="AO107" s="34" t="s">
        <v>162</v>
      </c>
      <c r="AP107" s="34" t="s">
        <v>176</v>
      </c>
      <c r="AQ107" s="33" t="s">
        <v>179</v>
      </c>
      <c r="AR107" s="34" t="s">
        <v>162</v>
      </c>
      <c r="AS107" s="34" t="s">
        <v>163</v>
      </c>
      <c r="AT107" s="34" t="s">
        <v>164</v>
      </c>
      <c r="AU107" s="38" t="s">
        <v>165</v>
      </c>
      <c r="AV107" s="34" t="s">
        <v>164</v>
      </c>
      <c r="AW107" s="34" t="s">
        <v>164</v>
      </c>
      <c r="BC107" s="34" t="s">
        <v>174</v>
      </c>
      <c r="BE107" s="49"/>
      <c r="BF107" s="49"/>
      <c r="BG107" s="49"/>
      <c r="BH107" s="49"/>
      <c r="BI107" s="49"/>
      <c r="BJ107" s="49"/>
      <c r="BK107" s="49"/>
      <c r="BL107" s="49"/>
      <c r="BM107" s="49"/>
      <c r="BN107" s="50"/>
      <c r="BO107" s="43"/>
      <c r="BP107" s="43"/>
      <c r="BQ107" s="50"/>
      <c r="BR107" s="43"/>
      <c r="BT107" s="50"/>
      <c r="BU107" s="50"/>
      <c r="BV107" s="51"/>
      <c r="BW107" s="50"/>
      <c r="BY107" s="43"/>
      <c r="CA107" s="43"/>
      <c r="CB107" s="43"/>
      <c r="CC107" s="43"/>
      <c r="CD107" s="43"/>
      <c r="CE107" s="43"/>
      <c r="CF107" s="43"/>
      <c r="CG107" s="43"/>
      <c r="CH107" s="43"/>
      <c r="CI107" s="43"/>
    </row>
    <row r="108" spans="1:87" ht="13.5">
      <c r="A108" s="33" t="s">
        <v>102</v>
      </c>
      <c r="B108" s="33" t="s">
        <v>103</v>
      </c>
      <c r="C108" s="33" t="s">
        <v>104</v>
      </c>
      <c r="D108" s="33" t="s">
        <v>105</v>
      </c>
      <c r="E108" s="34" t="s">
        <v>106</v>
      </c>
      <c r="F108" s="34" t="s">
        <v>106</v>
      </c>
      <c r="G108" s="34" t="s">
        <v>106</v>
      </c>
      <c r="H108" s="34" t="s">
        <v>107</v>
      </c>
      <c r="I108" s="34" t="s">
        <v>108</v>
      </c>
      <c r="J108" s="34" t="s">
        <v>107</v>
      </c>
      <c r="K108" s="34" t="s">
        <v>106</v>
      </c>
      <c r="L108" s="34" t="s">
        <v>106</v>
      </c>
      <c r="M108" s="34" t="s">
        <v>106</v>
      </c>
      <c r="N108" s="34" t="s">
        <v>106</v>
      </c>
      <c r="O108" s="34" t="s">
        <v>106</v>
      </c>
      <c r="P108" s="34" t="s">
        <v>109</v>
      </c>
      <c r="Q108" s="34" t="s">
        <v>110</v>
      </c>
      <c r="R108" s="34" t="s">
        <v>111</v>
      </c>
      <c r="S108" s="34" t="s">
        <v>112</v>
      </c>
      <c r="T108" s="34" t="s">
        <v>113</v>
      </c>
      <c r="U108" s="34" t="s">
        <v>76</v>
      </c>
      <c r="V108" s="34" t="s">
        <v>114</v>
      </c>
      <c r="W108" s="34" t="s">
        <v>114</v>
      </c>
      <c r="X108" s="34" t="s">
        <v>115</v>
      </c>
      <c r="Y108" s="34" t="s">
        <v>116</v>
      </c>
      <c r="Z108" s="34" t="s">
        <v>117</v>
      </c>
      <c r="AA108" s="34" t="s">
        <v>118</v>
      </c>
      <c r="AB108" s="34" t="s">
        <v>119</v>
      </c>
      <c r="AC108" s="34" t="s">
        <v>119</v>
      </c>
      <c r="AD108" s="34" t="s">
        <v>106</v>
      </c>
      <c r="AE108" s="34" t="s">
        <v>106</v>
      </c>
      <c r="AF108" s="34" t="s">
        <v>120</v>
      </c>
      <c r="AG108" s="34" t="s">
        <v>120</v>
      </c>
      <c r="AH108" s="34" t="s">
        <v>116</v>
      </c>
      <c r="AI108" s="34" t="s">
        <v>106</v>
      </c>
      <c r="AJ108" s="35"/>
      <c r="AK108" s="34"/>
      <c r="AL108" s="34"/>
      <c r="AM108" s="33" t="s">
        <v>104</v>
      </c>
      <c r="AN108" s="34" t="s">
        <v>178</v>
      </c>
      <c r="AO108" s="34" t="s">
        <v>166</v>
      </c>
      <c r="AP108" s="34" t="s">
        <v>167</v>
      </c>
      <c r="AQ108" s="33" t="s">
        <v>180</v>
      </c>
      <c r="AR108" s="34" t="s">
        <v>166</v>
      </c>
      <c r="AS108" s="34" t="s">
        <v>167</v>
      </c>
      <c r="AT108" s="34" t="s">
        <v>168</v>
      </c>
      <c r="AU108" s="34" t="s">
        <v>169</v>
      </c>
      <c r="AV108" s="34" t="s">
        <v>192</v>
      </c>
      <c r="AW108" s="34" t="s">
        <v>192</v>
      </c>
      <c r="BC108" s="34" t="s">
        <v>166</v>
      </c>
      <c r="BE108" s="49"/>
      <c r="BF108" s="49"/>
      <c r="BG108" s="49"/>
      <c r="BH108" s="49"/>
      <c r="BI108" s="49"/>
      <c r="BJ108" s="49"/>
      <c r="BK108" s="49"/>
      <c r="BL108" s="49"/>
      <c r="BM108" s="49"/>
      <c r="BN108" s="50"/>
      <c r="BO108" s="50"/>
      <c r="BP108" s="50"/>
      <c r="BQ108" s="43"/>
      <c r="BR108" s="50"/>
      <c r="BS108" s="43"/>
      <c r="BT108" s="43"/>
      <c r="BU108" s="50"/>
      <c r="BV108" s="50"/>
      <c r="BW108" s="50"/>
      <c r="BX108" s="43"/>
      <c r="BY108" s="50"/>
      <c r="BZ108" s="43"/>
      <c r="CA108" s="50"/>
      <c r="CB108" s="50"/>
      <c r="CC108" s="50"/>
      <c r="CD108" s="50"/>
      <c r="CE108" s="50"/>
      <c r="CF108" s="50"/>
      <c r="CG108" s="50"/>
      <c r="CH108" s="50"/>
      <c r="CI108" s="50"/>
    </row>
    <row r="109" spans="1:87" s="33" customFormat="1" ht="13.5">
      <c r="A109" s="40" t="s">
        <v>121</v>
      </c>
      <c r="B109" s="40" t="s">
        <v>122</v>
      </c>
      <c r="C109" s="40" t="s">
        <v>123</v>
      </c>
      <c r="D109" s="52" t="s">
        <v>124</v>
      </c>
      <c r="E109" s="41" t="s">
        <v>125</v>
      </c>
      <c r="F109" s="41" t="s">
        <v>126</v>
      </c>
      <c r="G109" s="41" t="s">
        <v>127</v>
      </c>
      <c r="H109" s="41" t="s">
        <v>128</v>
      </c>
      <c r="I109" s="41" t="s">
        <v>129</v>
      </c>
      <c r="J109" s="41" t="s">
        <v>130</v>
      </c>
      <c r="K109" s="41" t="s">
        <v>131</v>
      </c>
      <c r="L109" s="41" t="s">
        <v>132</v>
      </c>
      <c r="M109" s="41" t="s">
        <v>133</v>
      </c>
      <c r="N109" s="41" t="s">
        <v>134</v>
      </c>
      <c r="O109" s="41" t="s">
        <v>135</v>
      </c>
      <c r="P109" s="41" t="s">
        <v>136</v>
      </c>
      <c r="Q109" s="41" t="s">
        <v>137</v>
      </c>
      <c r="R109" s="41" t="s">
        <v>138</v>
      </c>
      <c r="S109" s="41" t="s">
        <v>139</v>
      </c>
      <c r="T109" s="41" t="s">
        <v>140</v>
      </c>
      <c r="U109" s="41" t="s">
        <v>141</v>
      </c>
      <c r="V109" s="41" t="s">
        <v>142</v>
      </c>
      <c r="W109" s="41" t="s">
        <v>143</v>
      </c>
      <c r="X109" s="41" t="s">
        <v>144</v>
      </c>
      <c r="Y109" s="41" t="s">
        <v>145</v>
      </c>
      <c r="Z109" s="41" t="s">
        <v>146</v>
      </c>
      <c r="AA109" s="41" t="s">
        <v>147</v>
      </c>
      <c r="AB109" s="41" t="s">
        <v>148</v>
      </c>
      <c r="AC109" s="41" t="s">
        <v>149</v>
      </c>
      <c r="AD109" s="41" t="s">
        <v>150</v>
      </c>
      <c r="AE109" s="41" t="s">
        <v>151</v>
      </c>
      <c r="AF109" s="41" t="s">
        <v>152</v>
      </c>
      <c r="AG109" s="41" t="s">
        <v>153</v>
      </c>
      <c r="AH109" s="41" t="s">
        <v>154</v>
      </c>
      <c r="AI109" s="41" t="s">
        <v>155</v>
      </c>
      <c r="AJ109" s="42"/>
      <c r="AK109" s="40" t="s">
        <v>121</v>
      </c>
      <c r="AL109" s="40" t="s">
        <v>122</v>
      </c>
      <c r="AM109" s="40" t="s">
        <v>123</v>
      </c>
      <c r="AN109" s="43" t="s">
        <v>158</v>
      </c>
      <c r="AO109" s="43" t="s">
        <v>156</v>
      </c>
      <c r="AP109" s="43" t="s">
        <v>157</v>
      </c>
      <c r="AQ109" s="40" t="s">
        <v>159</v>
      </c>
      <c r="AR109" s="41" t="s">
        <v>170</v>
      </c>
      <c r="AS109" s="41" t="s">
        <v>171</v>
      </c>
      <c r="AT109" s="41" t="s">
        <v>172</v>
      </c>
      <c r="AU109" s="41" t="s">
        <v>173</v>
      </c>
      <c r="AV109" s="41" t="s">
        <v>193</v>
      </c>
      <c r="AW109" s="41" t="s">
        <v>194</v>
      </c>
      <c r="AX109" s="42"/>
      <c r="AY109" s="40" t="s">
        <v>51</v>
      </c>
      <c r="AZ109" s="40" t="s">
        <v>122</v>
      </c>
      <c r="BA109" s="40" t="s">
        <v>252</v>
      </c>
      <c r="BB109" s="40" t="s">
        <v>123</v>
      </c>
      <c r="BC109" s="41" t="s">
        <v>175</v>
      </c>
      <c r="BF109" s="37"/>
      <c r="BG109" s="37"/>
      <c r="BH109" s="37"/>
      <c r="BI109" s="37"/>
      <c r="BJ109" s="37"/>
      <c r="BK109" s="37"/>
      <c r="BL109" s="37"/>
      <c r="BM109" s="37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</row>
    <row r="110" spans="1:87" ht="13.5">
      <c r="A110" s="44">
        <v>1</v>
      </c>
      <c r="B110" s="45" t="s">
        <v>276</v>
      </c>
      <c r="C110" s="44">
        <v>2009</v>
      </c>
      <c r="D110" s="78">
        <v>3686</v>
      </c>
      <c r="E110" s="79">
        <v>1326671821</v>
      </c>
      <c r="F110" s="79">
        <v>1172448397</v>
      </c>
      <c r="G110" s="79">
        <v>2499120218</v>
      </c>
      <c r="H110" s="79">
        <v>1541968400</v>
      </c>
      <c r="I110" s="79">
        <v>43269942</v>
      </c>
      <c r="J110" s="79">
        <v>30401867</v>
      </c>
      <c r="K110" s="79">
        <v>1615640209</v>
      </c>
      <c r="L110" s="79">
        <v>883480009</v>
      </c>
      <c r="M110" s="79">
        <v>43546397</v>
      </c>
      <c r="N110" s="79">
        <v>0</v>
      </c>
      <c r="O110" s="79">
        <v>927026406</v>
      </c>
      <c r="P110" s="79">
        <v>340639236</v>
      </c>
      <c r="Q110" s="79">
        <v>133828716</v>
      </c>
      <c r="R110" s="79">
        <v>33968802</v>
      </c>
      <c r="S110" s="79">
        <v>136292115</v>
      </c>
      <c r="T110" s="79">
        <v>11263582</v>
      </c>
      <c r="U110" s="79">
        <v>53200833</v>
      </c>
      <c r="V110" s="79">
        <v>60414882</v>
      </c>
      <c r="W110" s="36">
        <v>17517531</v>
      </c>
      <c r="X110" s="79">
        <v>2794755</v>
      </c>
      <c r="Y110" s="79">
        <v>12663958</v>
      </c>
      <c r="Z110" s="79">
        <v>14248724</v>
      </c>
      <c r="AA110" s="79">
        <v>30720339</v>
      </c>
      <c r="AB110" s="79">
        <v>11520592</v>
      </c>
      <c r="AC110" s="79">
        <v>859074065</v>
      </c>
      <c r="AD110" s="79">
        <v>67952341</v>
      </c>
      <c r="AE110" s="79">
        <v>0</v>
      </c>
      <c r="AF110" s="79">
        <v>67952341</v>
      </c>
      <c r="AG110" s="79">
        <v>0</v>
      </c>
      <c r="AH110" s="79">
        <v>0</v>
      </c>
      <c r="AI110" s="79">
        <v>67952341</v>
      </c>
      <c r="AJ110" s="47"/>
      <c r="AK110" s="44">
        <v>1</v>
      </c>
      <c r="AL110" s="45" t="s">
        <v>276</v>
      </c>
      <c r="AM110" s="44">
        <v>2009</v>
      </c>
      <c r="AN110" s="90">
        <v>65434</v>
      </c>
      <c r="AO110" s="90">
        <v>246724</v>
      </c>
      <c r="AP110" s="90">
        <v>59264</v>
      </c>
      <c r="AQ110" s="90">
        <v>0.88028</v>
      </c>
      <c r="AR110" s="90">
        <v>128575</v>
      </c>
      <c r="AS110" s="90">
        <v>30884</v>
      </c>
      <c r="AT110" s="90">
        <v>860</v>
      </c>
      <c r="AU110" s="90">
        <v>635</v>
      </c>
      <c r="AV110" s="90">
        <v>0</v>
      </c>
      <c r="AW110" s="90">
        <v>29</v>
      </c>
      <c r="AY110" s="44">
        <v>1</v>
      </c>
      <c r="AZ110" s="45" t="s">
        <v>276</v>
      </c>
      <c r="BA110" s="44">
        <v>6010</v>
      </c>
      <c r="BB110" s="44">
        <v>2009</v>
      </c>
      <c r="BC110" s="90">
        <v>31715</v>
      </c>
      <c r="BD110"/>
      <c r="BE110" s="83"/>
      <c r="BF110" s="83"/>
      <c r="BG110" s="85"/>
      <c r="BH110" s="83"/>
      <c r="BI110" s="84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</row>
    <row r="111" spans="1:87" ht="13.5">
      <c r="A111" s="44">
        <v>3</v>
      </c>
      <c r="B111" s="45" t="s">
        <v>277</v>
      </c>
      <c r="C111" s="44">
        <v>2009</v>
      </c>
      <c r="D111" s="78">
        <v>1162</v>
      </c>
      <c r="E111" s="79">
        <v>607885084</v>
      </c>
      <c r="F111" s="79">
        <v>388105140</v>
      </c>
      <c r="G111" s="79">
        <v>995990224</v>
      </c>
      <c r="H111" s="79">
        <v>657721617</v>
      </c>
      <c r="I111" s="79">
        <v>20748838</v>
      </c>
      <c r="J111" s="79">
        <v>10267061</v>
      </c>
      <c r="K111" s="79">
        <v>688737516</v>
      </c>
      <c r="L111" s="79">
        <v>307252708</v>
      </c>
      <c r="M111" s="79">
        <v>9864150</v>
      </c>
      <c r="N111" s="79">
        <v>0</v>
      </c>
      <c r="O111" s="79">
        <v>317116858</v>
      </c>
      <c r="P111" s="79">
        <v>106563023</v>
      </c>
      <c r="Q111" s="79">
        <v>41092322</v>
      </c>
      <c r="R111" s="79">
        <v>12556577</v>
      </c>
      <c r="S111" s="79">
        <v>63561557</v>
      </c>
      <c r="T111" s="79">
        <v>2933243</v>
      </c>
      <c r="U111" s="79">
        <v>18268324</v>
      </c>
      <c r="V111" s="79">
        <v>24946093</v>
      </c>
      <c r="W111" s="79">
        <v>10176232</v>
      </c>
      <c r="X111" s="79">
        <v>906351</v>
      </c>
      <c r="Y111" s="79">
        <v>3848896</v>
      </c>
      <c r="Z111" s="79">
        <v>5822267</v>
      </c>
      <c r="AA111" s="79">
        <v>10553253</v>
      </c>
      <c r="AB111" s="79">
        <v>1158102</v>
      </c>
      <c r="AC111" s="79">
        <v>302386240</v>
      </c>
      <c r="AD111" s="79">
        <v>14730618</v>
      </c>
      <c r="AE111" s="79">
        <v>0</v>
      </c>
      <c r="AF111" s="79">
        <v>14730618</v>
      </c>
      <c r="AG111" s="79">
        <v>0</v>
      </c>
      <c r="AH111" s="79">
        <v>0</v>
      </c>
      <c r="AI111" s="79">
        <v>14730618</v>
      </c>
      <c r="AJ111" s="47"/>
      <c r="AK111" s="44">
        <v>3</v>
      </c>
      <c r="AL111" s="45" t="s">
        <v>277</v>
      </c>
      <c r="AM111" s="44">
        <v>2009</v>
      </c>
      <c r="AN111" s="90">
        <v>27098</v>
      </c>
      <c r="AO111" s="90">
        <v>69633</v>
      </c>
      <c r="AP111" s="90">
        <v>14330</v>
      </c>
      <c r="AQ111" s="90">
        <v>1.891</v>
      </c>
      <c r="AR111" s="90">
        <v>42499</v>
      </c>
      <c r="AS111" s="90">
        <v>8746</v>
      </c>
      <c r="AT111" s="90">
        <v>385</v>
      </c>
      <c r="AU111" s="90">
        <v>198</v>
      </c>
      <c r="AV111" s="90">
        <v>0</v>
      </c>
      <c r="AW111" s="90">
        <v>0</v>
      </c>
      <c r="AY111" s="44">
        <v>3</v>
      </c>
      <c r="AZ111" s="45" t="s">
        <v>277</v>
      </c>
      <c r="BA111" s="44">
        <v>6010</v>
      </c>
      <c r="BB111" s="44">
        <v>2009</v>
      </c>
      <c r="BC111" s="90">
        <v>7588</v>
      </c>
      <c r="BD111"/>
      <c r="BE111" s="83"/>
      <c r="BF111" s="83"/>
      <c r="BG111" s="85"/>
      <c r="BH111" s="83"/>
      <c r="BI111" s="84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</row>
    <row r="112" spans="1:87" ht="13.5">
      <c r="A112" s="44">
        <v>8</v>
      </c>
      <c r="B112" s="45" t="s">
        <v>218</v>
      </c>
      <c r="C112" s="44">
        <v>2009</v>
      </c>
      <c r="D112" s="78">
        <v>188.07</v>
      </c>
      <c r="E112" s="79">
        <v>3983858</v>
      </c>
      <c r="F112" s="79">
        <v>21396214</v>
      </c>
      <c r="G112" s="79">
        <v>25380072</v>
      </c>
      <c r="H112" s="79">
        <v>6525670</v>
      </c>
      <c r="I112" s="79">
        <v>485717</v>
      </c>
      <c r="J112" s="79">
        <v>200000</v>
      </c>
      <c r="K112" s="79">
        <v>7211387</v>
      </c>
      <c r="L112" s="79">
        <v>18168685</v>
      </c>
      <c r="M112" s="79">
        <v>0</v>
      </c>
      <c r="N112" s="79">
        <v>1130262</v>
      </c>
      <c r="O112" s="79">
        <v>19298947</v>
      </c>
      <c r="P112" s="79">
        <v>8335763</v>
      </c>
      <c r="Q112" s="79">
        <v>2228776</v>
      </c>
      <c r="R112" s="79">
        <v>930202</v>
      </c>
      <c r="S112" s="79">
        <v>1281595</v>
      </c>
      <c r="T112" s="79">
        <v>343629</v>
      </c>
      <c r="U112" s="79">
        <v>1507599</v>
      </c>
      <c r="V112" s="79">
        <v>1240723</v>
      </c>
      <c r="W112" s="79">
        <v>298584</v>
      </c>
      <c r="X112" s="79">
        <v>342008</v>
      </c>
      <c r="Y112" s="79">
        <v>150090</v>
      </c>
      <c r="Z112" s="79">
        <v>0</v>
      </c>
      <c r="AA112" s="79">
        <v>1052608</v>
      </c>
      <c r="AB112" s="79">
        <v>771088</v>
      </c>
      <c r="AC112" s="79">
        <v>18482665</v>
      </c>
      <c r="AD112" s="79">
        <v>816282</v>
      </c>
      <c r="AE112" s="79">
        <v>855692</v>
      </c>
      <c r="AF112" s="79">
        <v>1671974</v>
      </c>
      <c r="AG112" s="79">
        <v>0</v>
      </c>
      <c r="AH112" s="79">
        <v>0</v>
      </c>
      <c r="AI112" s="79">
        <v>1671974</v>
      </c>
      <c r="AJ112" s="47"/>
      <c r="AK112" s="44">
        <v>8</v>
      </c>
      <c r="AL112" s="45" t="s">
        <v>218</v>
      </c>
      <c r="AM112" s="44">
        <v>2009</v>
      </c>
      <c r="AN112" s="81">
        <v>1645</v>
      </c>
      <c r="AO112" s="81">
        <v>7603</v>
      </c>
      <c r="AP112" s="81">
        <v>2442</v>
      </c>
      <c r="AQ112" s="82">
        <v>0.6715</v>
      </c>
      <c r="AR112" s="81">
        <v>1105</v>
      </c>
      <c r="AS112" s="81">
        <v>355</v>
      </c>
      <c r="AT112" s="81">
        <v>25</v>
      </c>
      <c r="AU112" s="81">
        <v>17</v>
      </c>
      <c r="AV112" s="81">
        <v>0</v>
      </c>
      <c r="AW112" s="81">
        <v>0</v>
      </c>
      <c r="AY112" s="44">
        <v>8</v>
      </c>
      <c r="AZ112" s="45" t="s">
        <v>218</v>
      </c>
      <c r="BA112" s="44">
        <v>6010</v>
      </c>
      <c r="BB112" s="44">
        <v>2009</v>
      </c>
      <c r="BC112">
        <v>0</v>
      </c>
      <c r="BD112"/>
      <c r="BE112" s="83"/>
      <c r="BF112" s="83"/>
      <c r="BG112" s="85"/>
      <c r="BH112" s="83"/>
      <c r="BI112" s="84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</row>
    <row r="113" spans="1:87" ht="13.5">
      <c r="A113" s="44">
        <v>10</v>
      </c>
      <c r="B113" s="45" t="s">
        <v>246</v>
      </c>
      <c r="C113" s="44">
        <v>2009</v>
      </c>
      <c r="D113" s="78">
        <v>4340.26</v>
      </c>
      <c r="E113" s="79">
        <v>463305015</v>
      </c>
      <c r="F113" s="79">
        <v>970627387</v>
      </c>
      <c r="G113" s="79">
        <v>1433932402</v>
      </c>
      <c r="H113" s="79">
        <v>592694338</v>
      </c>
      <c r="I113" s="79">
        <v>16826510</v>
      </c>
      <c r="J113" s="79">
        <v>38338710</v>
      </c>
      <c r="K113" s="79">
        <v>647859558</v>
      </c>
      <c r="L113" s="79">
        <v>786072844</v>
      </c>
      <c r="M113" s="79">
        <v>33857670</v>
      </c>
      <c r="N113" s="79">
        <v>0</v>
      </c>
      <c r="O113" s="79">
        <v>819930514</v>
      </c>
      <c r="P113" s="79">
        <v>387539076</v>
      </c>
      <c r="Q113" s="79">
        <v>89427546</v>
      </c>
      <c r="R113" s="79">
        <v>4389879</v>
      </c>
      <c r="S113" s="79">
        <v>141974623</v>
      </c>
      <c r="T113" s="79">
        <v>7746546</v>
      </c>
      <c r="U113" s="79">
        <v>37049245</v>
      </c>
      <c r="V113" s="79">
        <v>28112039</v>
      </c>
      <c r="W113" s="79">
        <v>13460712</v>
      </c>
      <c r="X113" s="79">
        <v>4337176</v>
      </c>
      <c r="Y113" s="79">
        <v>12278646</v>
      </c>
      <c r="Z113" s="79">
        <v>3415927</v>
      </c>
      <c r="AA113" s="79">
        <v>8911591</v>
      </c>
      <c r="AB113" s="79">
        <v>33904668</v>
      </c>
      <c r="AC113" s="79">
        <v>772547674</v>
      </c>
      <c r="AD113" s="79">
        <v>47382840</v>
      </c>
      <c r="AE113" s="79">
        <v>68773</v>
      </c>
      <c r="AF113" s="79">
        <v>47451613</v>
      </c>
      <c r="AG113" s="79">
        <v>0</v>
      </c>
      <c r="AH113" s="79">
        <v>0</v>
      </c>
      <c r="AI113" s="79">
        <v>47451613</v>
      </c>
      <c r="AJ113" s="47"/>
      <c r="AK113" s="44">
        <v>10</v>
      </c>
      <c r="AL113" s="45" t="s">
        <v>246</v>
      </c>
      <c r="AM113" s="44">
        <v>2009</v>
      </c>
      <c r="AN113" s="90">
        <v>79237</v>
      </c>
      <c r="AO113" s="90">
        <v>225583</v>
      </c>
      <c r="AP113" s="90">
        <v>52615</v>
      </c>
      <c r="AQ113" s="90">
        <v>1.50597</v>
      </c>
      <c r="AR113" s="90">
        <v>71853</v>
      </c>
      <c r="AS113" s="90">
        <v>16759</v>
      </c>
      <c r="AT113" s="90">
        <v>371</v>
      </c>
      <c r="AU113" s="90">
        <v>282</v>
      </c>
      <c r="AV113" s="90">
        <v>35</v>
      </c>
      <c r="AW113" s="90">
        <v>0</v>
      </c>
      <c r="AY113" s="44">
        <v>10</v>
      </c>
      <c r="AZ113" s="45" t="s">
        <v>246</v>
      </c>
      <c r="BA113" s="44">
        <v>6010</v>
      </c>
      <c r="BB113" s="44">
        <v>2009</v>
      </c>
      <c r="BC113" s="90">
        <v>6007</v>
      </c>
      <c r="BD113"/>
      <c r="BE113" s="83"/>
      <c r="BF113" s="83"/>
      <c r="BG113" s="85"/>
      <c r="BH113" s="83"/>
      <c r="BI113" s="84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</row>
    <row r="114" spans="1:87" ht="13.5">
      <c r="A114" s="44">
        <v>14</v>
      </c>
      <c r="B114" s="45" t="s">
        <v>278</v>
      </c>
      <c r="C114" s="44">
        <v>2009</v>
      </c>
      <c r="D114" s="78">
        <v>3243.11</v>
      </c>
      <c r="E114" s="79">
        <v>670438000</v>
      </c>
      <c r="F114" s="79">
        <v>344517000</v>
      </c>
      <c r="G114" s="79">
        <v>1014955000</v>
      </c>
      <c r="H114" s="79">
        <v>386514000</v>
      </c>
      <c r="I114" s="79">
        <v>19305000</v>
      </c>
      <c r="J114" s="79">
        <v>4492000</v>
      </c>
      <c r="K114" s="79">
        <v>410311000</v>
      </c>
      <c r="L114" s="79">
        <v>604644000</v>
      </c>
      <c r="M114" s="79">
        <v>106207000</v>
      </c>
      <c r="N114" s="79">
        <v>0</v>
      </c>
      <c r="O114" s="79">
        <v>710851000</v>
      </c>
      <c r="P114" s="79">
        <v>259644000</v>
      </c>
      <c r="Q114" s="79">
        <v>73370000</v>
      </c>
      <c r="R114" s="79">
        <v>3218000</v>
      </c>
      <c r="S114" s="79">
        <v>78771000</v>
      </c>
      <c r="T114" s="79">
        <v>7115000</v>
      </c>
      <c r="U114" s="79">
        <v>127658000</v>
      </c>
      <c r="V114" s="79">
        <v>49053000</v>
      </c>
      <c r="W114" s="79">
        <v>9095000</v>
      </c>
      <c r="X114" s="79">
        <v>4853000</v>
      </c>
      <c r="Y114" s="79">
        <v>7380000</v>
      </c>
      <c r="Z114" s="79">
        <v>12833000</v>
      </c>
      <c r="AA114" s="79">
        <v>2666000</v>
      </c>
      <c r="AB114" s="79">
        <v>24960000</v>
      </c>
      <c r="AC114" s="79">
        <v>660616000</v>
      </c>
      <c r="AD114" s="79">
        <v>50235000</v>
      </c>
      <c r="AE114" s="79">
        <v>-11296000</v>
      </c>
      <c r="AF114" s="79">
        <v>38939000</v>
      </c>
      <c r="AG114" s="79">
        <v>0</v>
      </c>
      <c r="AH114" s="79">
        <v>0</v>
      </c>
      <c r="AI114" s="79">
        <v>38939000</v>
      </c>
      <c r="AJ114" s="47"/>
      <c r="AK114" s="44">
        <v>14</v>
      </c>
      <c r="AL114" s="45" t="s">
        <v>278</v>
      </c>
      <c r="AM114" s="44">
        <v>2009</v>
      </c>
      <c r="AN114" s="90">
        <v>28361</v>
      </c>
      <c r="AO114" s="90">
        <v>110353</v>
      </c>
      <c r="AP114" s="90">
        <v>21355</v>
      </c>
      <c r="AQ114" s="90">
        <v>1.3281</v>
      </c>
      <c r="AR114" s="90">
        <v>72895</v>
      </c>
      <c r="AS114" s="90">
        <v>14106</v>
      </c>
      <c r="AT114" s="90">
        <v>250</v>
      </c>
      <c r="AU114" s="90">
        <v>250</v>
      </c>
      <c r="AV114" s="90">
        <v>0</v>
      </c>
      <c r="AW114" s="90">
        <v>0</v>
      </c>
      <c r="AY114" s="44">
        <v>14</v>
      </c>
      <c r="AZ114" s="45" t="s">
        <v>278</v>
      </c>
      <c r="BA114" s="44">
        <v>6010</v>
      </c>
      <c r="BB114" s="44">
        <v>2009</v>
      </c>
      <c r="BC114" s="90">
        <v>13480</v>
      </c>
      <c r="BD114"/>
      <c r="BE114" s="83"/>
      <c r="BF114" s="83"/>
      <c r="BG114" s="85"/>
      <c r="BH114" s="83"/>
      <c r="BI114" s="84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</row>
    <row r="115" spans="1:87" ht="13.5">
      <c r="A115" s="44">
        <v>20</v>
      </c>
      <c r="B115" s="45" t="s">
        <v>212</v>
      </c>
      <c r="C115" s="44">
        <v>2009</v>
      </c>
      <c r="D115" s="78">
        <v>168.15</v>
      </c>
      <c r="E115" s="79">
        <v>25841595</v>
      </c>
      <c r="F115" s="79">
        <v>0</v>
      </c>
      <c r="G115" s="79">
        <v>25841595</v>
      </c>
      <c r="H115" s="79">
        <v>0</v>
      </c>
      <c r="I115" s="79">
        <v>0</v>
      </c>
      <c r="J115" s="79">
        <v>0</v>
      </c>
      <c r="K115" s="79">
        <v>0</v>
      </c>
      <c r="L115" s="79">
        <v>25841595</v>
      </c>
      <c r="M115" s="79">
        <v>0</v>
      </c>
      <c r="N115" s="79">
        <v>0</v>
      </c>
      <c r="O115" s="79">
        <v>25841595</v>
      </c>
      <c r="P115" s="79">
        <v>14212610</v>
      </c>
      <c r="Q115" s="79">
        <v>4548820</v>
      </c>
      <c r="R115" s="79">
        <v>0</v>
      </c>
      <c r="S115" s="79">
        <v>3776380</v>
      </c>
      <c r="T115" s="79">
        <v>6026</v>
      </c>
      <c r="U115" s="79">
        <v>2679874</v>
      </c>
      <c r="V115" s="79">
        <v>452227</v>
      </c>
      <c r="W115" s="79">
        <v>73999</v>
      </c>
      <c r="X115" s="79">
        <v>0</v>
      </c>
      <c r="Y115" s="79">
        <v>0</v>
      </c>
      <c r="Z115" s="79">
        <v>0</v>
      </c>
      <c r="AA115" s="79">
        <v>0</v>
      </c>
      <c r="AB115" s="79">
        <v>91658</v>
      </c>
      <c r="AC115" s="79">
        <v>25841594</v>
      </c>
      <c r="AD115" s="79">
        <v>1</v>
      </c>
      <c r="AE115" s="79">
        <v>0</v>
      </c>
      <c r="AF115" s="79">
        <v>1</v>
      </c>
      <c r="AG115" s="79">
        <v>0</v>
      </c>
      <c r="AH115" s="79">
        <v>0</v>
      </c>
      <c r="AI115" s="79">
        <v>1</v>
      </c>
      <c r="AJ115" s="47"/>
      <c r="AK115" s="44">
        <v>20</v>
      </c>
      <c r="AL115" s="45" t="s">
        <v>212</v>
      </c>
      <c r="AM115" s="44">
        <v>2009</v>
      </c>
      <c r="AN115" s="90">
        <v>1122</v>
      </c>
      <c r="AO115" s="90">
        <v>5334</v>
      </c>
      <c r="AP115" s="90">
        <v>1909</v>
      </c>
      <c r="AQ115" s="90">
        <v>0.3064</v>
      </c>
      <c r="AR115" s="90">
        <v>5334</v>
      </c>
      <c r="AS115" s="90">
        <v>1909</v>
      </c>
      <c r="AT115" s="90">
        <v>326</v>
      </c>
      <c r="AU115" s="90">
        <v>14</v>
      </c>
      <c r="AV115" s="90">
        <v>0</v>
      </c>
      <c r="AW115" s="90">
        <v>0</v>
      </c>
      <c r="AY115" s="44">
        <v>20</v>
      </c>
      <c r="AZ115" s="45" t="s">
        <v>212</v>
      </c>
      <c r="BA115" s="44">
        <v>6010</v>
      </c>
      <c r="BB115" s="44">
        <v>2009</v>
      </c>
      <c r="BC115" s="90">
        <v>1386</v>
      </c>
      <c r="BD115"/>
      <c r="BE115" s="83"/>
      <c r="BF115" s="83"/>
      <c r="BG115" s="85"/>
      <c r="BH115" s="83"/>
      <c r="BI115" s="84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</row>
    <row r="116" spans="1:87" ht="13.5">
      <c r="A116" s="44">
        <v>21</v>
      </c>
      <c r="B116" s="45" t="s">
        <v>225</v>
      </c>
      <c r="C116" s="44">
        <v>2009</v>
      </c>
      <c r="D116" s="78">
        <v>231.95</v>
      </c>
      <c r="E116" s="79">
        <v>9300518</v>
      </c>
      <c r="F116" s="79">
        <v>20921352</v>
      </c>
      <c r="G116" s="79">
        <v>30221870</v>
      </c>
      <c r="H116" s="79">
        <v>8068048</v>
      </c>
      <c r="I116" s="79">
        <v>478784</v>
      </c>
      <c r="J116" s="79">
        <v>45295</v>
      </c>
      <c r="K116" s="79">
        <v>8592127</v>
      </c>
      <c r="L116" s="79">
        <v>21629743</v>
      </c>
      <c r="M116" s="79">
        <v>205174</v>
      </c>
      <c r="N116" s="79">
        <v>398423</v>
      </c>
      <c r="O116" s="79">
        <v>22233340</v>
      </c>
      <c r="P116" s="79">
        <v>11902075</v>
      </c>
      <c r="Q116" s="79">
        <v>3035008</v>
      </c>
      <c r="R116" s="79">
        <v>772394</v>
      </c>
      <c r="S116" s="79">
        <v>1701216</v>
      </c>
      <c r="T116" s="79">
        <v>349004</v>
      </c>
      <c r="U116" s="79">
        <v>1437567</v>
      </c>
      <c r="V116" s="79">
        <v>1230029</v>
      </c>
      <c r="W116" s="79">
        <v>19809</v>
      </c>
      <c r="X116" s="79">
        <v>250034</v>
      </c>
      <c r="Y116" s="79">
        <v>99360</v>
      </c>
      <c r="Z116" s="79">
        <v>37701</v>
      </c>
      <c r="AA116" s="79">
        <v>1208492</v>
      </c>
      <c r="AB116" s="79">
        <v>320834</v>
      </c>
      <c r="AC116" s="79">
        <v>22363523</v>
      </c>
      <c r="AD116" s="79">
        <v>-130183</v>
      </c>
      <c r="AE116" s="79">
        <v>243717</v>
      </c>
      <c r="AF116" s="79">
        <v>113534</v>
      </c>
      <c r="AG116" s="79">
        <v>0</v>
      </c>
      <c r="AH116" s="79">
        <v>0</v>
      </c>
      <c r="AI116" s="79">
        <v>113534</v>
      </c>
      <c r="AJ116" s="47"/>
      <c r="AK116" s="44">
        <v>21</v>
      </c>
      <c r="AL116" s="45" t="s">
        <v>225</v>
      </c>
      <c r="AM116" s="44">
        <v>2009</v>
      </c>
      <c r="AN116" s="90">
        <v>2664</v>
      </c>
      <c r="AO116" s="90">
        <v>9429</v>
      </c>
      <c r="AP116" s="90">
        <v>3661</v>
      </c>
      <c r="AQ116" s="90">
        <v>0.60581</v>
      </c>
      <c r="AR116" s="90">
        <v>1589</v>
      </c>
      <c r="AS116" s="90">
        <v>617</v>
      </c>
      <c r="AT116" s="90">
        <v>0</v>
      </c>
      <c r="AU116" s="90">
        <v>74</v>
      </c>
      <c r="AV116" s="90">
        <v>50</v>
      </c>
      <c r="AW116" s="90">
        <v>0</v>
      </c>
      <c r="AY116" s="44">
        <v>21</v>
      </c>
      <c r="AZ116" s="45" t="s">
        <v>225</v>
      </c>
      <c r="BA116" s="44">
        <v>6010</v>
      </c>
      <c r="BB116" s="44">
        <v>2009</v>
      </c>
      <c r="BC116" s="90">
        <v>0</v>
      </c>
      <c r="BD116"/>
      <c r="BE116" s="83"/>
      <c r="BF116" s="83"/>
      <c r="BG116" s="85"/>
      <c r="BH116" s="83"/>
      <c r="BI116" s="84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</row>
    <row r="117" spans="1:87" ht="13.5">
      <c r="A117" s="44">
        <v>22</v>
      </c>
      <c r="B117" s="45" t="s">
        <v>222</v>
      </c>
      <c r="C117" s="44">
        <v>2009</v>
      </c>
      <c r="D117" s="78">
        <v>429.73</v>
      </c>
      <c r="E117" s="79">
        <v>78455607</v>
      </c>
      <c r="F117" s="79">
        <v>108668815</v>
      </c>
      <c r="G117" s="79">
        <v>187124422</v>
      </c>
      <c r="H117" s="79">
        <v>100597094</v>
      </c>
      <c r="I117" s="79">
        <v>2862579</v>
      </c>
      <c r="J117" s="79">
        <v>134245</v>
      </c>
      <c r="K117" s="79">
        <v>103593918</v>
      </c>
      <c r="L117" s="79">
        <v>83530504</v>
      </c>
      <c r="M117" s="79">
        <v>1665494</v>
      </c>
      <c r="N117" s="79">
        <v>0</v>
      </c>
      <c r="O117" s="79">
        <v>85195998</v>
      </c>
      <c r="P117" s="79">
        <v>25844372</v>
      </c>
      <c r="Q117" s="79">
        <v>7096299</v>
      </c>
      <c r="R117" s="79">
        <v>4164710</v>
      </c>
      <c r="S117" s="79">
        <v>14640414</v>
      </c>
      <c r="T117" s="79">
        <v>785193</v>
      </c>
      <c r="U117" s="79">
        <v>3878021</v>
      </c>
      <c r="V117" s="79">
        <v>3210568</v>
      </c>
      <c r="W117" s="79">
        <v>1849004</v>
      </c>
      <c r="X117" s="79">
        <v>114276</v>
      </c>
      <c r="Y117" s="79">
        <v>758727</v>
      </c>
      <c r="Z117" s="79">
        <v>434431</v>
      </c>
      <c r="AA117" s="79">
        <v>4532884</v>
      </c>
      <c r="AB117" s="79">
        <v>10497001</v>
      </c>
      <c r="AC117" s="79">
        <v>77805900</v>
      </c>
      <c r="AD117" s="79">
        <v>7390098</v>
      </c>
      <c r="AE117" s="79">
        <v>-1055410</v>
      </c>
      <c r="AF117" s="79">
        <v>6334688</v>
      </c>
      <c r="AG117" s="79">
        <v>0</v>
      </c>
      <c r="AH117" s="79">
        <v>0</v>
      </c>
      <c r="AI117" s="79">
        <v>6334688</v>
      </c>
      <c r="AJ117" s="47"/>
      <c r="AK117" s="44">
        <v>22</v>
      </c>
      <c r="AL117" s="45" t="s">
        <v>222</v>
      </c>
      <c r="AM117" s="44">
        <v>2009</v>
      </c>
      <c r="AN117" s="90">
        <v>4807</v>
      </c>
      <c r="AO117" s="90">
        <v>17430</v>
      </c>
      <c r="AP117" s="90">
        <v>4708</v>
      </c>
      <c r="AQ117" s="90">
        <v>0.9005</v>
      </c>
      <c r="AR117" s="90">
        <v>7308</v>
      </c>
      <c r="AS117" s="90">
        <v>1974</v>
      </c>
      <c r="AT117" s="90">
        <v>95</v>
      </c>
      <c r="AU117" s="90">
        <v>35</v>
      </c>
      <c r="AV117" s="90">
        <v>0</v>
      </c>
      <c r="AW117" s="90">
        <v>0</v>
      </c>
      <c r="AY117" s="44">
        <v>22</v>
      </c>
      <c r="AZ117" s="45" t="s">
        <v>222</v>
      </c>
      <c r="BA117" s="44">
        <v>6010</v>
      </c>
      <c r="BB117" s="44">
        <v>2009</v>
      </c>
      <c r="BC117" s="90">
        <v>0</v>
      </c>
      <c r="BD117"/>
      <c r="BE117" s="83"/>
      <c r="BF117" s="83"/>
      <c r="BG117" s="85"/>
      <c r="BH117" s="83"/>
      <c r="BI117" s="84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</row>
    <row r="118" spans="1:87" ht="13.5">
      <c r="A118" s="44">
        <v>23</v>
      </c>
      <c r="B118" s="45" t="s">
        <v>279</v>
      </c>
      <c r="C118" s="44">
        <v>2009</v>
      </c>
      <c r="D118" s="78">
        <v>149.63</v>
      </c>
      <c r="E118" s="79">
        <v>8671571</v>
      </c>
      <c r="F118" s="79">
        <v>17038923</v>
      </c>
      <c r="G118" s="79">
        <v>25710494</v>
      </c>
      <c r="H118" s="79">
        <v>9498381</v>
      </c>
      <c r="I118" s="79">
        <v>484110</v>
      </c>
      <c r="J118" s="79">
        <v>71988</v>
      </c>
      <c r="K118" s="79">
        <v>10054479</v>
      </c>
      <c r="L118" s="79">
        <v>15656015</v>
      </c>
      <c r="M118" s="79">
        <v>212256</v>
      </c>
      <c r="N118" s="79">
        <v>654416</v>
      </c>
      <c r="O118" s="79">
        <v>16522687</v>
      </c>
      <c r="P118" s="79">
        <v>7773880</v>
      </c>
      <c r="Q118" s="79">
        <v>1823912</v>
      </c>
      <c r="R118" s="79">
        <v>1320630</v>
      </c>
      <c r="S118" s="79">
        <v>2142093</v>
      </c>
      <c r="T118" s="79">
        <v>211624</v>
      </c>
      <c r="U118" s="79">
        <v>787898</v>
      </c>
      <c r="V118" s="79">
        <v>465437</v>
      </c>
      <c r="W118" s="79">
        <v>84722</v>
      </c>
      <c r="X118" s="79">
        <v>160839</v>
      </c>
      <c r="Y118" s="79">
        <v>100954</v>
      </c>
      <c r="Z118" s="79">
        <v>134978</v>
      </c>
      <c r="AA118" s="79">
        <v>777570</v>
      </c>
      <c r="AB118" s="79">
        <v>503270</v>
      </c>
      <c r="AC118" s="79">
        <v>16287807</v>
      </c>
      <c r="AD118" s="79">
        <v>234880</v>
      </c>
      <c r="AE118" s="79">
        <v>0</v>
      </c>
      <c r="AF118" s="79">
        <v>234880</v>
      </c>
      <c r="AG118" s="79">
        <v>0</v>
      </c>
      <c r="AH118" s="79">
        <v>0</v>
      </c>
      <c r="AI118" s="79">
        <v>234880</v>
      </c>
      <c r="AJ118" s="47"/>
      <c r="AK118" s="44">
        <v>23</v>
      </c>
      <c r="AL118" s="45" t="s">
        <v>279</v>
      </c>
      <c r="AM118" s="44">
        <v>2009</v>
      </c>
      <c r="AN118" s="90">
        <v>1454</v>
      </c>
      <c r="AO118" s="90">
        <v>5686</v>
      </c>
      <c r="AP118" s="90">
        <v>1845</v>
      </c>
      <c r="AQ118" s="90">
        <v>0.5781</v>
      </c>
      <c r="AR118" s="90">
        <v>1741</v>
      </c>
      <c r="AS118" s="90">
        <v>565</v>
      </c>
      <c r="AT118" s="90">
        <v>43</v>
      </c>
      <c r="AU118" s="90">
        <v>25</v>
      </c>
      <c r="AV118" s="90">
        <v>0</v>
      </c>
      <c r="AW118" s="90">
        <v>0</v>
      </c>
      <c r="AY118" s="44">
        <v>23</v>
      </c>
      <c r="AZ118" s="45" t="s">
        <v>279</v>
      </c>
      <c r="BA118" s="44">
        <v>6010</v>
      </c>
      <c r="BB118" s="44">
        <v>2009</v>
      </c>
      <c r="BC118" s="90">
        <v>8</v>
      </c>
      <c r="BD118"/>
      <c r="BE118" s="83"/>
      <c r="BF118" s="83"/>
      <c r="BG118" s="85"/>
      <c r="BH118" s="83"/>
      <c r="BI118" s="84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</row>
    <row r="119" spans="1:87" ht="13.5">
      <c r="A119" s="44">
        <v>26</v>
      </c>
      <c r="B119" s="45" t="s">
        <v>231</v>
      </c>
      <c r="C119" s="44">
        <v>2009</v>
      </c>
      <c r="D119" s="78">
        <v>1419.18</v>
      </c>
      <c r="E119" s="79">
        <v>165128927</v>
      </c>
      <c r="F119" s="79">
        <v>268224256</v>
      </c>
      <c r="G119" s="79">
        <v>433353183</v>
      </c>
      <c r="H119" s="79">
        <v>190661979</v>
      </c>
      <c r="I119" s="79">
        <v>19618278</v>
      </c>
      <c r="J119" s="79">
        <v>516228</v>
      </c>
      <c r="K119" s="79">
        <v>210796485</v>
      </c>
      <c r="L119" s="79">
        <v>222556698</v>
      </c>
      <c r="M119" s="79">
        <v>2024049</v>
      </c>
      <c r="N119" s="79">
        <v>0</v>
      </c>
      <c r="O119" s="79">
        <v>224580747</v>
      </c>
      <c r="P119" s="79">
        <v>94378906</v>
      </c>
      <c r="Q119" s="79">
        <v>23347287</v>
      </c>
      <c r="R119" s="79">
        <v>0</v>
      </c>
      <c r="S119" s="79">
        <v>27908044</v>
      </c>
      <c r="T119" s="79">
        <v>2453191</v>
      </c>
      <c r="U119" s="79">
        <v>30186823</v>
      </c>
      <c r="V119" s="79">
        <v>10504499</v>
      </c>
      <c r="W119" s="79">
        <v>878319</v>
      </c>
      <c r="X119" s="79">
        <v>2877648</v>
      </c>
      <c r="Y119" s="79">
        <v>3056855</v>
      </c>
      <c r="Z119" s="79">
        <v>2063920</v>
      </c>
      <c r="AA119" s="79">
        <v>8075297</v>
      </c>
      <c r="AB119" s="79">
        <v>3116969</v>
      </c>
      <c r="AC119" s="79">
        <v>208847758</v>
      </c>
      <c r="AD119" s="79">
        <v>15732989</v>
      </c>
      <c r="AE119" s="79">
        <v>-9275825</v>
      </c>
      <c r="AF119" s="79">
        <v>6457164</v>
      </c>
      <c r="AG119" s="79">
        <v>0</v>
      </c>
      <c r="AH119" s="79">
        <v>0</v>
      </c>
      <c r="AI119" s="79">
        <v>6457164</v>
      </c>
      <c r="AJ119" s="47"/>
      <c r="AK119" s="44">
        <v>26</v>
      </c>
      <c r="AL119" s="45" t="s">
        <v>231</v>
      </c>
      <c r="AM119" s="44">
        <v>2009</v>
      </c>
      <c r="AN119" s="90">
        <v>24570</v>
      </c>
      <c r="AO119" s="90">
        <v>97234</v>
      </c>
      <c r="AP119" s="90">
        <v>25385</v>
      </c>
      <c r="AQ119" s="90">
        <v>0.8576</v>
      </c>
      <c r="AR119" s="90">
        <v>37051</v>
      </c>
      <c r="AS119" s="90">
        <v>9673</v>
      </c>
      <c r="AT119" s="90">
        <v>346</v>
      </c>
      <c r="AU119" s="90">
        <v>170</v>
      </c>
      <c r="AV119" s="90">
        <v>0</v>
      </c>
      <c r="AW119" s="90">
        <v>0</v>
      </c>
      <c r="AY119" s="44">
        <v>26</v>
      </c>
      <c r="AZ119" s="45" t="s">
        <v>231</v>
      </c>
      <c r="BA119" s="44">
        <v>6010</v>
      </c>
      <c r="BB119" s="44">
        <v>2009</v>
      </c>
      <c r="BC119" s="90">
        <v>10054</v>
      </c>
      <c r="BD119"/>
      <c r="BE119" s="83"/>
      <c r="BF119" s="83"/>
      <c r="BG119" s="85"/>
      <c r="BH119" s="83"/>
      <c r="BI119" s="84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</row>
    <row r="120" spans="1:87" ht="13.5">
      <c r="A120" s="44">
        <v>29</v>
      </c>
      <c r="B120" s="45" t="s">
        <v>214</v>
      </c>
      <c r="C120" s="44">
        <v>2009</v>
      </c>
      <c r="D120" s="78">
        <v>4607.23</v>
      </c>
      <c r="E120" s="79">
        <v>951236000</v>
      </c>
      <c r="F120" s="79">
        <v>372133000</v>
      </c>
      <c r="G120" s="79">
        <v>1323369000</v>
      </c>
      <c r="H120" s="79">
        <v>559529000</v>
      </c>
      <c r="I120" s="79">
        <v>155174000</v>
      </c>
      <c r="J120" s="79">
        <v>-76756000</v>
      </c>
      <c r="K120" s="79">
        <v>637947000</v>
      </c>
      <c r="L120" s="79">
        <v>685422000</v>
      </c>
      <c r="M120" s="79">
        <v>50395000</v>
      </c>
      <c r="N120" s="79">
        <v>0</v>
      </c>
      <c r="O120" s="79">
        <v>735817000</v>
      </c>
      <c r="P120" s="79">
        <v>312752000</v>
      </c>
      <c r="Q120" s="79">
        <v>80958000</v>
      </c>
      <c r="R120" s="79">
        <v>5871000</v>
      </c>
      <c r="S120" s="79">
        <v>122593000</v>
      </c>
      <c r="T120" s="79">
        <v>9493000</v>
      </c>
      <c r="U120" s="79">
        <v>84888000</v>
      </c>
      <c r="V120" s="79">
        <v>35615000</v>
      </c>
      <c r="W120" s="79">
        <v>10949000</v>
      </c>
      <c r="X120" s="79">
        <v>2553000</v>
      </c>
      <c r="Y120" s="79">
        <v>4559000</v>
      </c>
      <c r="Z120" s="79">
        <v>347000</v>
      </c>
      <c r="AA120" s="79">
        <v>57340000</v>
      </c>
      <c r="AB120" s="79">
        <v>2497000</v>
      </c>
      <c r="AC120" s="79">
        <v>730415000</v>
      </c>
      <c r="AD120" s="79">
        <v>5402000</v>
      </c>
      <c r="AE120" s="79">
        <v>6852000</v>
      </c>
      <c r="AF120" s="79">
        <v>12254000</v>
      </c>
      <c r="AG120" s="79">
        <v>0</v>
      </c>
      <c r="AH120" s="79">
        <v>0</v>
      </c>
      <c r="AI120" s="79">
        <v>12254000</v>
      </c>
      <c r="AJ120" s="47"/>
      <c r="AK120" s="44">
        <v>29</v>
      </c>
      <c r="AL120" s="45" t="s">
        <v>214</v>
      </c>
      <c r="AM120" s="44">
        <v>2009</v>
      </c>
      <c r="AN120" s="90">
        <v>43020</v>
      </c>
      <c r="AO120" s="90">
        <v>190160</v>
      </c>
      <c r="AP120" s="90">
        <v>27023</v>
      </c>
      <c r="AQ120" s="90">
        <v>1.592</v>
      </c>
      <c r="AR120" s="90">
        <v>136687</v>
      </c>
      <c r="AS120" s="90">
        <v>19424</v>
      </c>
      <c r="AT120" s="90">
        <v>413</v>
      </c>
      <c r="AU120" s="90">
        <v>402</v>
      </c>
      <c r="AV120" s="90">
        <v>0</v>
      </c>
      <c r="AW120" s="90">
        <v>0</v>
      </c>
      <c r="AY120" s="44">
        <v>29</v>
      </c>
      <c r="AZ120" s="45" t="s">
        <v>214</v>
      </c>
      <c r="BA120" s="44">
        <v>6010</v>
      </c>
      <c r="BB120" s="44">
        <v>2009</v>
      </c>
      <c r="BC120" s="90">
        <v>25733</v>
      </c>
      <c r="BD120"/>
      <c r="BE120" s="83"/>
      <c r="BF120" s="83"/>
      <c r="BG120" s="85"/>
      <c r="BH120" s="83"/>
      <c r="BI120" s="84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</row>
    <row r="121" spans="1:87" ht="13.5">
      <c r="A121" s="44">
        <v>32</v>
      </c>
      <c r="B121" s="45" t="s">
        <v>236</v>
      </c>
      <c r="C121" s="44">
        <v>2009</v>
      </c>
      <c r="D121" s="78">
        <v>3030</v>
      </c>
      <c r="E121" s="79">
        <v>1033879275</v>
      </c>
      <c r="F121" s="79">
        <v>695994133</v>
      </c>
      <c r="G121" s="79">
        <v>1729873408</v>
      </c>
      <c r="H121" s="79">
        <v>1154560618</v>
      </c>
      <c r="I121" s="79">
        <v>32660784</v>
      </c>
      <c r="J121" s="79">
        <v>5533309</v>
      </c>
      <c r="K121" s="79">
        <v>1192754711</v>
      </c>
      <c r="L121" s="79">
        <v>537118697</v>
      </c>
      <c r="M121" s="79">
        <v>25430699</v>
      </c>
      <c r="N121" s="79">
        <v>0</v>
      </c>
      <c r="O121" s="79">
        <v>562549396</v>
      </c>
      <c r="P121" s="79">
        <v>205894475</v>
      </c>
      <c r="Q121" s="79">
        <v>49857340</v>
      </c>
      <c r="R121" s="79">
        <v>4662739</v>
      </c>
      <c r="S121" s="79">
        <v>94450638</v>
      </c>
      <c r="T121" s="79">
        <v>3855679</v>
      </c>
      <c r="U121" s="79">
        <v>59576792</v>
      </c>
      <c r="V121" s="79">
        <v>18498048</v>
      </c>
      <c r="W121" s="79">
        <v>6137114</v>
      </c>
      <c r="X121" s="79">
        <v>6128202</v>
      </c>
      <c r="Y121" s="79">
        <v>5272725</v>
      </c>
      <c r="Z121" s="79">
        <v>1895853</v>
      </c>
      <c r="AA121" s="79">
        <v>35795083</v>
      </c>
      <c r="AB121" s="79">
        <v>10124679</v>
      </c>
      <c r="AC121" s="79">
        <v>502149367</v>
      </c>
      <c r="AD121" s="79">
        <v>60400029</v>
      </c>
      <c r="AE121" s="79">
        <v>-8399072</v>
      </c>
      <c r="AF121" s="79">
        <v>52000957</v>
      </c>
      <c r="AG121" s="79">
        <v>0</v>
      </c>
      <c r="AH121" s="79">
        <v>0</v>
      </c>
      <c r="AI121" s="79">
        <v>52000957</v>
      </c>
      <c r="AJ121" s="47"/>
      <c r="AK121" s="44">
        <v>32</v>
      </c>
      <c r="AL121" s="45" t="s">
        <v>236</v>
      </c>
      <c r="AM121" s="44">
        <v>2009</v>
      </c>
      <c r="AN121" s="90">
        <v>43072</v>
      </c>
      <c r="AO121" s="90">
        <v>157785</v>
      </c>
      <c r="AP121" s="90">
        <v>34814</v>
      </c>
      <c r="AQ121" s="90">
        <v>1.0478</v>
      </c>
      <c r="AR121" s="90">
        <v>94302</v>
      </c>
      <c r="AS121" s="90">
        <v>20807</v>
      </c>
      <c r="AT121" s="90">
        <v>320</v>
      </c>
      <c r="AU121" s="90">
        <v>304</v>
      </c>
      <c r="AV121" s="90">
        <v>0</v>
      </c>
      <c r="AW121" s="90">
        <v>0</v>
      </c>
      <c r="AY121" s="44">
        <v>32</v>
      </c>
      <c r="AZ121" s="45" t="s">
        <v>236</v>
      </c>
      <c r="BA121" s="44">
        <v>6010</v>
      </c>
      <c r="BB121" s="44">
        <v>2009</v>
      </c>
      <c r="BC121" s="90">
        <v>18623</v>
      </c>
      <c r="BD121"/>
      <c r="BE121" s="83"/>
      <c r="BF121" s="83"/>
      <c r="BG121" s="85"/>
      <c r="BH121" s="83"/>
      <c r="BI121" s="84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</row>
    <row r="122" spans="1:87" ht="13.5">
      <c r="A122" s="44">
        <v>35</v>
      </c>
      <c r="B122" s="45" t="s">
        <v>280</v>
      </c>
      <c r="C122" s="44">
        <v>2009</v>
      </c>
      <c r="D122" s="78">
        <v>215.57</v>
      </c>
      <c r="E122" s="79">
        <v>28558902</v>
      </c>
      <c r="F122" s="79">
        <v>67439904</v>
      </c>
      <c r="G122" s="79">
        <v>95998806</v>
      </c>
      <c r="H122" s="79">
        <v>48877409</v>
      </c>
      <c r="I122" s="79">
        <v>2105442</v>
      </c>
      <c r="J122" s="79">
        <v>299622</v>
      </c>
      <c r="K122" s="79">
        <v>51282473</v>
      </c>
      <c r="L122" s="79">
        <v>44716333</v>
      </c>
      <c r="M122" s="79">
        <v>400015</v>
      </c>
      <c r="N122" s="79">
        <v>0</v>
      </c>
      <c r="O122" s="79">
        <v>45116348</v>
      </c>
      <c r="P122" s="79">
        <v>14658205</v>
      </c>
      <c r="Q122" s="79">
        <v>2943627</v>
      </c>
      <c r="R122" s="79">
        <v>272664</v>
      </c>
      <c r="S122" s="79">
        <v>3390862</v>
      </c>
      <c r="T122" s="79">
        <v>425403</v>
      </c>
      <c r="U122" s="79">
        <v>3900559</v>
      </c>
      <c r="V122" s="79">
        <v>1670233</v>
      </c>
      <c r="W122" s="79">
        <v>190504</v>
      </c>
      <c r="X122" s="79">
        <v>359474</v>
      </c>
      <c r="Y122" s="79">
        <v>419492</v>
      </c>
      <c r="Z122" s="79">
        <v>-339342</v>
      </c>
      <c r="AA122" s="79">
        <v>4309645</v>
      </c>
      <c r="AB122" s="79">
        <v>1251511</v>
      </c>
      <c r="AC122" s="79">
        <v>33452837</v>
      </c>
      <c r="AD122" s="79">
        <v>11663511</v>
      </c>
      <c r="AE122" s="79">
        <v>-2410560</v>
      </c>
      <c r="AF122" s="79">
        <v>9252951</v>
      </c>
      <c r="AG122" s="79">
        <v>0</v>
      </c>
      <c r="AH122" s="79">
        <v>0</v>
      </c>
      <c r="AI122" s="79">
        <v>9252951</v>
      </c>
      <c r="AJ122" s="47"/>
      <c r="AK122" s="44">
        <v>35</v>
      </c>
      <c r="AL122" s="45" t="s">
        <v>280</v>
      </c>
      <c r="AM122" s="44">
        <v>2009</v>
      </c>
      <c r="AN122" s="90">
        <v>3826</v>
      </c>
      <c r="AO122" s="90">
        <v>15089</v>
      </c>
      <c r="AP122" s="90">
        <v>5029</v>
      </c>
      <c r="AQ122" s="90">
        <v>0.649</v>
      </c>
      <c r="AR122" s="90">
        <v>4489</v>
      </c>
      <c r="AS122" s="90">
        <v>1496</v>
      </c>
      <c r="AT122" s="90">
        <v>38</v>
      </c>
      <c r="AU122" s="90">
        <v>25</v>
      </c>
      <c r="AV122" s="90">
        <v>0</v>
      </c>
      <c r="AW122" s="90">
        <v>0</v>
      </c>
      <c r="AY122" s="44">
        <v>35</v>
      </c>
      <c r="AZ122" s="45" t="s">
        <v>280</v>
      </c>
      <c r="BA122" s="44">
        <v>6010</v>
      </c>
      <c r="BB122" s="44">
        <v>2009</v>
      </c>
      <c r="BC122" s="90">
        <v>284</v>
      </c>
      <c r="BD122"/>
      <c r="BE122" s="83"/>
      <c r="BF122" s="83"/>
      <c r="BG122" s="85"/>
      <c r="BH122" s="83"/>
      <c r="BI122" s="84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</row>
    <row r="123" spans="1:87" ht="13.5">
      <c r="A123" s="44">
        <v>37</v>
      </c>
      <c r="B123" s="45" t="s">
        <v>204</v>
      </c>
      <c r="C123" s="44">
        <v>2009</v>
      </c>
      <c r="D123" s="78">
        <v>1354.71</v>
      </c>
      <c r="E123" s="79">
        <v>389031024</v>
      </c>
      <c r="F123" s="79">
        <v>194581989</v>
      </c>
      <c r="G123" s="79">
        <v>583613013</v>
      </c>
      <c r="H123" s="79">
        <v>349164132</v>
      </c>
      <c r="I123" s="79">
        <v>9092830</v>
      </c>
      <c r="J123" s="79">
        <v>2778164</v>
      </c>
      <c r="K123" s="79">
        <v>361035126</v>
      </c>
      <c r="L123" s="79">
        <v>222577887</v>
      </c>
      <c r="M123" s="79">
        <v>3985481</v>
      </c>
      <c r="N123" s="79">
        <v>0</v>
      </c>
      <c r="O123" s="79">
        <v>226563368</v>
      </c>
      <c r="P123" s="79">
        <v>85397502</v>
      </c>
      <c r="Q123" s="79">
        <v>20537148</v>
      </c>
      <c r="R123" s="79">
        <v>9502829</v>
      </c>
      <c r="S123" s="79">
        <v>51437203</v>
      </c>
      <c r="T123" s="79">
        <v>2667221</v>
      </c>
      <c r="U123" s="79">
        <v>24493452</v>
      </c>
      <c r="V123" s="79">
        <v>7359822</v>
      </c>
      <c r="W123" s="79">
        <v>1423694</v>
      </c>
      <c r="X123" s="79">
        <v>3214712</v>
      </c>
      <c r="Y123" s="79">
        <v>5350965</v>
      </c>
      <c r="Z123" s="79">
        <v>10172026</v>
      </c>
      <c r="AA123" s="79">
        <v>9892417</v>
      </c>
      <c r="AB123" s="79">
        <v>8189239</v>
      </c>
      <c r="AC123" s="79">
        <v>239638230</v>
      </c>
      <c r="AD123" s="79">
        <v>-13074862</v>
      </c>
      <c r="AE123" s="79">
        <v>1181501</v>
      </c>
      <c r="AF123" s="79">
        <v>-11893361</v>
      </c>
      <c r="AG123" s="79">
        <v>0</v>
      </c>
      <c r="AH123" s="79">
        <v>0</v>
      </c>
      <c r="AI123" s="79">
        <v>-11893361</v>
      </c>
      <c r="AJ123" s="47"/>
      <c r="AK123" s="44">
        <v>37</v>
      </c>
      <c r="AL123" s="45" t="s">
        <v>204</v>
      </c>
      <c r="AM123" s="44">
        <v>2009</v>
      </c>
      <c r="AN123" s="90">
        <v>24058</v>
      </c>
      <c r="AO123" s="90">
        <v>90940</v>
      </c>
      <c r="AP123" s="90">
        <v>17923</v>
      </c>
      <c r="AQ123" s="90">
        <v>1.15208</v>
      </c>
      <c r="AR123" s="90">
        <v>60620</v>
      </c>
      <c r="AS123" s="90">
        <v>11947</v>
      </c>
      <c r="AT123" s="90">
        <v>388</v>
      </c>
      <c r="AU123" s="90">
        <v>294</v>
      </c>
      <c r="AV123" s="90">
        <v>0</v>
      </c>
      <c r="AW123" s="90">
        <v>0</v>
      </c>
      <c r="AY123" s="44">
        <v>37</v>
      </c>
      <c r="AZ123" s="45" t="s">
        <v>204</v>
      </c>
      <c r="BA123" s="44">
        <v>6010</v>
      </c>
      <c r="BB123" s="44">
        <v>2009</v>
      </c>
      <c r="BC123" s="90">
        <v>15528</v>
      </c>
      <c r="BD123"/>
      <c r="BE123" s="83"/>
      <c r="BF123" s="83"/>
      <c r="BG123" s="85"/>
      <c r="BH123" s="83"/>
      <c r="BI123" s="84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</row>
    <row r="124" spans="1:87" ht="13.5">
      <c r="A124" s="44">
        <v>38</v>
      </c>
      <c r="B124" s="45" t="s">
        <v>267</v>
      </c>
      <c r="C124" s="44">
        <v>2009</v>
      </c>
      <c r="D124" s="78">
        <v>907.6</v>
      </c>
      <c r="E124" s="79">
        <v>65092297</v>
      </c>
      <c r="F124" s="79">
        <v>151387110</v>
      </c>
      <c r="G124" s="79">
        <v>216479407</v>
      </c>
      <c r="H124" s="79">
        <v>85041364</v>
      </c>
      <c r="I124" s="79">
        <v>2766951</v>
      </c>
      <c r="J124" s="79">
        <v>297296</v>
      </c>
      <c r="K124" s="79">
        <v>88105611</v>
      </c>
      <c r="L124" s="79">
        <v>128373796</v>
      </c>
      <c r="M124" s="79">
        <v>2029323</v>
      </c>
      <c r="N124" s="79">
        <v>3736895</v>
      </c>
      <c r="O124" s="79">
        <v>134140014</v>
      </c>
      <c r="P124" s="79">
        <v>53983403</v>
      </c>
      <c r="Q124" s="79">
        <v>15699244</v>
      </c>
      <c r="R124" s="79">
        <v>11400149</v>
      </c>
      <c r="S124" s="79">
        <v>18462417</v>
      </c>
      <c r="T124" s="79">
        <v>1131072</v>
      </c>
      <c r="U124" s="79">
        <v>5583822</v>
      </c>
      <c r="V124" s="79">
        <v>8815310</v>
      </c>
      <c r="W124" s="79">
        <v>423939</v>
      </c>
      <c r="X124" s="79">
        <v>1273234</v>
      </c>
      <c r="Y124" s="79">
        <v>1429879</v>
      </c>
      <c r="Z124" s="79">
        <v>418277</v>
      </c>
      <c r="AA124" s="79">
        <v>5354836</v>
      </c>
      <c r="AB124" s="79">
        <v>6374156</v>
      </c>
      <c r="AC124" s="79">
        <v>130349738</v>
      </c>
      <c r="AD124" s="79">
        <v>3790276</v>
      </c>
      <c r="AE124" s="79">
        <v>1324081</v>
      </c>
      <c r="AF124" s="79">
        <v>5114357</v>
      </c>
      <c r="AG124" s="79">
        <v>0</v>
      </c>
      <c r="AH124" s="79">
        <v>0</v>
      </c>
      <c r="AI124" s="79">
        <v>5114357</v>
      </c>
      <c r="AJ124" s="47"/>
      <c r="AK124" s="44">
        <v>38</v>
      </c>
      <c r="AL124" s="45" t="s">
        <v>267</v>
      </c>
      <c r="AM124" s="44">
        <v>2009</v>
      </c>
      <c r="AN124" s="90">
        <v>13521</v>
      </c>
      <c r="AO124" s="90">
        <v>50781</v>
      </c>
      <c r="AP124" s="90">
        <v>14986</v>
      </c>
      <c r="AQ124" s="90">
        <v>0.8149</v>
      </c>
      <c r="AR124" s="90">
        <v>15269</v>
      </c>
      <c r="AS124" s="90">
        <v>4506</v>
      </c>
      <c r="AT124" s="90">
        <v>126</v>
      </c>
      <c r="AU124" s="90">
        <v>78</v>
      </c>
      <c r="AV124" s="90">
        <v>0</v>
      </c>
      <c r="AW124" s="90">
        <v>0</v>
      </c>
      <c r="AY124" s="44">
        <v>38</v>
      </c>
      <c r="AZ124" s="45" t="s">
        <v>267</v>
      </c>
      <c r="BA124" s="44">
        <v>6010</v>
      </c>
      <c r="BB124" s="44">
        <v>2009</v>
      </c>
      <c r="BC124" s="90">
        <v>4126</v>
      </c>
      <c r="BD124"/>
      <c r="BE124" s="83"/>
      <c r="BF124" s="83"/>
      <c r="BG124" s="85"/>
      <c r="BH124" s="83"/>
      <c r="BI124" s="84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</row>
    <row r="125" spans="1:87" ht="13.5">
      <c r="A125" s="44">
        <v>39</v>
      </c>
      <c r="B125" s="45" t="s">
        <v>216</v>
      </c>
      <c r="C125" s="44">
        <v>2009</v>
      </c>
      <c r="D125" s="78">
        <v>752.3</v>
      </c>
      <c r="E125" s="79">
        <v>109387118</v>
      </c>
      <c r="F125" s="79">
        <v>156490958</v>
      </c>
      <c r="G125" s="79">
        <v>265878076</v>
      </c>
      <c r="H125" s="79">
        <v>145195789</v>
      </c>
      <c r="I125" s="79">
        <v>5541597</v>
      </c>
      <c r="J125" s="79">
        <v>0</v>
      </c>
      <c r="K125" s="79">
        <v>150737386</v>
      </c>
      <c r="L125" s="79">
        <v>115140690</v>
      </c>
      <c r="M125" s="79">
        <v>2902794</v>
      </c>
      <c r="N125" s="79">
        <v>1096024</v>
      </c>
      <c r="O125" s="79">
        <v>119139508</v>
      </c>
      <c r="P125" s="79">
        <v>50698681</v>
      </c>
      <c r="Q125" s="79">
        <v>11045269</v>
      </c>
      <c r="R125" s="79">
        <v>6136488</v>
      </c>
      <c r="S125" s="79">
        <v>16155852</v>
      </c>
      <c r="T125" s="79">
        <v>1193332</v>
      </c>
      <c r="U125" s="79">
        <v>11669181</v>
      </c>
      <c r="V125" s="79">
        <v>6810203</v>
      </c>
      <c r="W125" s="79">
        <v>1465313</v>
      </c>
      <c r="X125" s="79">
        <v>2025429</v>
      </c>
      <c r="Y125" s="79">
        <v>1504525</v>
      </c>
      <c r="Z125" s="79">
        <v>1297971</v>
      </c>
      <c r="AA125" s="79">
        <v>4931161</v>
      </c>
      <c r="AB125" s="79">
        <v>842428</v>
      </c>
      <c r="AC125" s="79">
        <v>115775833</v>
      </c>
      <c r="AD125" s="79">
        <v>3363675</v>
      </c>
      <c r="AE125" s="79">
        <v>681553</v>
      </c>
      <c r="AF125" s="79">
        <v>4045228</v>
      </c>
      <c r="AG125" s="79">
        <v>0</v>
      </c>
      <c r="AH125" s="79">
        <v>0</v>
      </c>
      <c r="AI125" s="79">
        <v>4045228</v>
      </c>
      <c r="AJ125" s="47"/>
      <c r="AK125" s="44">
        <v>39</v>
      </c>
      <c r="AL125" s="45" t="s">
        <v>216</v>
      </c>
      <c r="AM125" s="44">
        <v>2009</v>
      </c>
      <c r="AN125" s="90">
        <v>11618</v>
      </c>
      <c r="AO125" s="90">
        <v>45992</v>
      </c>
      <c r="AP125" s="90">
        <v>14280</v>
      </c>
      <c r="AQ125" s="90">
        <v>0.6483</v>
      </c>
      <c r="AR125" s="90">
        <v>18922</v>
      </c>
      <c r="AS125" s="90">
        <v>5875</v>
      </c>
      <c r="AT125" s="90">
        <v>101</v>
      </c>
      <c r="AU125" s="90">
        <v>101</v>
      </c>
      <c r="AV125" s="90">
        <v>0</v>
      </c>
      <c r="AW125" s="90">
        <v>0</v>
      </c>
      <c r="AY125" s="44">
        <v>39</v>
      </c>
      <c r="AZ125" s="45" t="s">
        <v>216</v>
      </c>
      <c r="BA125" s="44">
        <v>6010</v>
      </c>
      <c r="BB125" s="44">
        <v>2009</v>
      </c>
      <c r="BC125" s="90">
        <v>1625</v>
      </c>
      <c r="BD125"/>
      <c r="BE125" s="83"/>
      <c r="BF125" s="83"/>
      <c r="BG125" s="85"/>
      <c r="BH125" s="83"/>
      <c r="BI125" s="84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</row>
    <row r="126" spans="1:87" ht="13.5">
      <c r="A126" s="44">
        <v>43</v>
      </c>
      <c r="B126" s="45" t="s">
        <v>247</v>
      </c>
      <c r="C126" s="44">
        <v>2009</v>
      </c>
      <c r="D126" s="78">
        <v>319.46</v>
      </c>
      <c r="E126" s="79">
        <v>38259888</v>
      </c>
      <c r="F126" s="79">
        <v>67904254</v>
      </c>
      <c r="G126" s="79">
        <v>106164142</v>
      </c>
      <c r="H126" s="79">
        <v>62682051</v>
      </c>
      <c r="I126" s="79">
        <v>2776872</v>
      </c>
      <c r="J126" s="79">
        <v>73452</v>
      </c>
      <c r="K126" s="79">
        <v>65532375</v>
      </c>
      <c r="L126" s="79">
        <v>40631767</v>
      </c>
      <c r="M126" s="79">
        <v>2033421</v>
      </c>
      <c r="N126" s="79">
        <v>0</v>
      </c>
      <c r="O126" s="79">
        <v>42665188</v>
      </c>
      <c r="P126" s="79">
        <v>19313956</v>
      </c>
      <c r="Q126" s="79">
        <v>6756991</v>
      </c>
      <c r="R126" s="79">
        <v>2471505</v>
      </c>
      <c r="S126" s="79">
        <v>4469421</v>
      </c>
      <c r="T126" s="79">
        <v>599748</v>
      </c>
      <c r="U126" s="79">
        <v>4387989</v>
      </c>
      <c r="V126" s="79">
        <v>1771447</v>
      </c>
      <c r="W126" s="79">
        <v>961020</v>
      </c>
      <c r="X126" s="79">
        <v>640389</v>
      </c>
      <c r="Y126" s="79">
        <v>357634</v>
      </c>
      <c r="Z126" s="79">
        <v>469233</v>
      </c>
      <c r="AA126" s="79">
        <v>1431634</v>
      </c>
      <c r="AB126" s="79">
        <v>815695</v>
      </c>
      <c r="AC126" s="79">
        <v>44446662</v>
      </c>
      <c r="AD126" s="79">
        <v>-1781474</v>
      </c>
      <c r="AE126" s="79">
        <v>0</v>
      </c>
      <c r="AF126" s="79">
        <v>-1781474</v>
      </c>
      <c r="AG126" s="79">
        <v>0</v>
      </c>
      <c r="AH126" s="79">
        <v>0</v>
      </c>
      <c r="AI126" s="79">
        <v>-1781474</v>
      </c>
      <c r="AJ126" s="47"/>
      <c r="AK126" s="44">
        <v>43</v>
      </c>
      <c r="AL126" s="45" t="s">
        <v>247</v>
      </c>
      <c r="AM126" s="44">
        <v>2009</v>
      </c>
      <c r="AN126" s="90">
        <v>4221</v>
      </c>
      <c r="AO126" s="90">
        <v>12989</v>
      </c>
      <c r="AP126" s="90">
        <v>4489</v>
      </c>
      <c r="AQ126" s="90">
        <v>0.8072</v>
      </c>
      <c r="AR126" s="90">
        <v>4667</v>
      </c>
      <c r="AS126" s="90">
        <v>1613</v>
      </c>
      <c r="AT126" s="90">
        <v>72</v>
      </c>
      <c r="AU126" s="90">
        <v>37</v>
      </c>
      <c r="AV126" s="90">
        <v>0</v>
      </c>
      <c r="AW126" s="90">
        <v>0</v>
      </c>
      <c r="AY126" s="44">
        <v>43</v>
      </c>
      <c r="AZ126" s="45" t="s">
        <v>247</v>
      </c>
      <c r="BA126" s="44">
        <v>6010</v>
      </c>
      <c r="BB126" s="44">
        <v>2009</v>
      </c>
      <c r="BC126" s="90">
        <v>868</v>
      </c>
      <c r="BD126"/>
      <c r="BE126" s="83"/>
      <c r="BF126" s="83"/>
      <c r="BG126" s="85"/>
      <c r="BH126" s="83"/>
      <c r="BI126" s="84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</row>
    <row r="127" spans="1:87" ht="13.5">
      <c r="A127" s="44">
        <v>45</v>
      </c>
      <c r="B127" s="45" t="s">
        <v>201</v>
      </c>
      <c r="C127" s="44">
        <v>2009</v>
      </c>
      <c r="D127" s="78">
        <v>140.29</v>
      </c>
      <c r="E127" s="79">
        <v>5086364</v>
      </c>
      <c r="F127" s="79">
        <v>11227318</v>
      </c>
      <c r="G127" s="79">
        <v>16313682</v>
      </c>
      <c r="H127" s="79">
        <v>3161186</v>
      </c>
      <c r="I127" s="79">
        <v>94373</v>
      </c>
      <c r="J127" s="79">
        <v>7864</v>
      </c>
      <c r="K127" s="79">
        <v>3263423</v>
      </c>
      <c r="L127" s="79">
        <v>13050259</v>
      </c>
      <c r="M127" s="79">
        <v>533043</v>
      </c>
      <c r="N127" s="79">
        <v>388898</v>
      </c>
      <c r="O127" s="79">
        <v>13972200</v>
      </c>
      <c r="P127" s="79">
        <v>6183012</v>
      </c>
      <c r="Q127" s="79">
        <v>1364107</v>
      </c>
      <c r="R127" s="79">
        <v>2446788</v>
      </c>
      <c r="S127" s="79">
        <v>1174177</v>
      </c>
      <c r="T127" s="79">
        <v>158772</v>
      </c>
      <c r="U127" s="79">
        <v>821024</v>
      </c>
      <c r="V127" s="79">
        <v>465140</v>
      </c>
      <c r="W127" s="79">
        <v>304005</v>
      </c>
      <c r="X127" s="79">
        <v>169229</v>
      </c>
      <c r="Y127" s="79">
        <v>49080</v>
      </c>
      <c r="Z127" s="79">
        <v>192427</v>
      </c>
      <c r="AA127" s="79">
        <v>698843</v>
      </c>
      <c r="AB127" s="79">
        <v>161286</v>
      </c>
      <c r="AC127" s="79">
        <v>14187890</v>
      </c>
      <c r="AD127" s="79">
        <v>-215690</v>
      </c>
      <c r="AE127" s="79">
        <v>569164</v>
      </c>
      <c r="AF127" s="79">
        <v>353474</v>
      </c>
      <c r="AG127" s="79">
        <v>0</v>
      </c>
      <c r="AH127" s="79">
        <v>0</v>
      </c>
      <c r="AI127" s="79">
        <v>353474</v>
      </c>
      <c r="AJ127" s="47"/>
      <c r="AK127" s="44">
        <v>45</v>
      </c>
      <c r="AL127" s="45" t="s">
        <v>201</v>
      </c>
      <c r="AM127" s="44">
        <v>2009</v>
      </c>
      <c r="AN127" s="90">
        <v>1212</v>
      </c>
      <c r="AO127" s="90">
        <v>4598</v>
      </c>
      <c r="AP127" s="90">
        <v>1824</v>
      </c>
      <c r="AQ127" s="90">
        <v>0.6645</v>
      </c>
      <c r="AR127" s="90">
        <v>499</v>
      </c>
      <c r="AS127" s="90">
        <v>198</v>
      </c>
      <c r="AT127" s="90">
        <v>86</v>
      </c>
      <c r="AU127" s="90">
        <v>86</v>
      </c>
      <c r="AV127" s="90">
        <v>29</v>
      </c>
      <c r="AW127" s="90">
        <v>0</v>
      </c>
      <c r="AY127" s="44">
        <v>45</v>
      </c>
      <c r="AZ127" s="45" t="s">
        <v>201</v>
      </c>
      <c r="BA127" s="44">
        <v>6010</v>
      </c>
      <c r="BB127" s="44">
        <v>2009</v>
      </c>
      <c r="BC127" s="90">
        <v>0</v>
      </c>
      <c r="BD127"/>
      <c r="BE127" s="83"/>
      <c r="BF127" s="83"/>
      <c r="BG127" s="85"/>
      <c r="BH127" s="83"/>
      <c r="BI127" s="84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</row>
    <row r="128" spans="1:87" ht="13.5">
      <c r="A128" s="44">
        <v>46</v>
      </c>
      <c r="B128" s="45" t="s">
        <v>232</v>
      </c>
      <c r="C128" s="44">
        <v>2009</v>
      </c>
      <c r="D128" s="78">
        <v>245.07</v>
      </c>
      <c r="E128" s="79">
        <v>13162349</v>
      </c>
      <c r="F128" s="79">
        <v>32234369</v>
      </c>
      <c r="G128" s="79">
        <v>45396718</v>
      </c>
      <c r="H128" s="79">
        <v>16261589</v>
      </c>
      <c r="I128" s="79">
        <v>587224</v>
      </c>
      <c r="J128" s="79">
        <v>340457</v>
      </c>
      <c r="K128" s="79">
        <v>17189270</v>
      </c>
      <c r="L128" s="79">
        <v>28207448</v>
      </c>
      <c r="M128" s="79">
        <v>295442</v>
      </c>
      <c r="N128" s="79">
        <v>0</v>
      </c>
      <c r="O128" s="79">
        <v>28502890</v>
      </c>
      <c r="P128" s="79">
        <v>15147613</v>
      </c>
      <c r="Q128" s="79">
        <v>2965974</v>
      </c>
      <c r="R128" s="79">
        <v>3287552</v>
      </c>
      <c r="S128" s="79">
        <v>1825433</v>
      </c>
      <c r="T128" s="79">
        <v>741400</v>
      </c>
      <c r="U128" s="79">
        <v>2879058</v>
      </c>
      <c r="V128" s="79">
        <v>1136610</v>
      </c>
      <c r="W128" s="79">
        <v>413751</v>
      </c>
      <c r="X128" s="79">
        <v>413064</v>
      </c>
      <c r="Y128" s="79">
        <v>183800</v>
      </c>
      <c r="Z128" s="79">
        <v>43238</v>
      </c>
      <c r="AA128" s="79">
        <v>1444053</v>
      </c>
      <c r="AB128" s="79">
        <v>878324</v>
      </c>
      <c r="AC128" s="79">
        <v>31359870</v>
      </c>
      <c r="AD128" s="79">
        <v>-2856980</v>
      </c>
      <c r="AE128" s="79">
        <v>1129982</v>
      </c>
      <c r="AF128" s="79">
        <v>-1726998</v>
      </c>
      <c r="AG128" s="79">
        <v>0</v>
      </c>
      <c r="AH128" s="79">
        <v>0</v>
      </c>
      <c r="AI128" s="79">
        <v>-1726998</v>
      </c>
      <c r="AJ128" s="47"/>
      <c r="AK128" s="44">
        <v>46</v>
      </c>
      <c r="AL128" s="45" t="s">
        <v>232</v>
      </c>
      <c r="AM128" s="44">
        <v>2009</v>
      </c>
      <c r="AN128" s="81">
        <v>1940</v>
      </c>
      <c r="AO128" s="81">
        <v>7467</v>
      </c>
      <c r="AP128" s="81">
        <v>3047</v>
      </c>
      <c r="AQ128" s="82">
        <v>0.4251</v>
      </c>
      <c r="AR128" s="81">
        <v>1708</v>
      </c>
      <c r="AS128" s="81">
        <v>697</v>
      </c>
      <c r="AT128" s="81">
        <v>61</v>
      </c>
      <c r="AU128" s="81">
        <v>61</v>
      </c>
      <c r="AV128" s="81">
        <v>36</v>
      </c>
      <c r="AW128" s="81">
        <v>0</v>
      </c>
      <c r="AY128" s="44">
        <v>46</v>
      </c>
      <c r="AZ128" s="45" t="s">
        <v>232</v>
      </c>
      <c r="BA128" s="44">
        <v>6010</v>
      </c>
      <c r="BB128" s="44">
        <v>2009</v>
      </c>
      <c r="BC128" s="90">
        <v>0</v>
      </c>
      <c r="BD128"/>
      <c r="BE128" s="83"/>
      <c r="BF128" s="83"/>
      <c r="BG128" s="85"/>
      <c r="BH128" s="83"/>
      <c r="BI128" s="84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</row>
    <row r="129" spans="1:87" ht="13.5">
      <c r="A129" s="44">
        <v>50</v>
      </c>
      <c r="B129" s="45" t="s">
        <v>275</v>
      </c>
      <c r="C129" s="44">
        <v>2009</v>
      </c>
      <c r="D129" s="78">
        <v>775.18</v>
      </c>
      <c r="E129" s="79">
        <v>92343001</v>
      </c>
      <c r="F129" s="79">
        <v>192140255</v>
      </c>
      <c r="G129" s="79">
        <v>284483256</v>
      </c>
      <c r="H129" s="79">
        <v>144487021</v>
      </c>
      <c r="I129" s="79">
        <v>6890590</v>
      </c>
      <c r="J129" s="79">
        <v>0</v>
      </c>
      <c r="K129" s="79">
        <v>151377611</v>
      </c>
      <c r="L129" s="79">
        <v>133105645</v>
      </c>
      <c r="M129" s="79">
        <v>1668890</v>
      </c>
      <c r="N129" s="79">
        <v>0</v>
      </c>
      <c r="O129" s="79">
        <v>134774535</v>
      </c>
      <c r="P129" s="79">
        <v>55631070</v>
      </c>
      <c r="Q129" s="79">
        <v>15448718</v>
      </c>
      <c r="R129" s="79">
        <v>3686660</v>
      </c>
      <c r="S129" s="79">
        <v>23886033</v>
      </c>
      <c r="T129" s="79">
        <v>1547918</v>
      </c>
      <c r="U129" s="79">
        <v>11582587</v>
      </c>
      <c r="V129" s="79">
        <v>6785182</v>
      </c>
      <c r="W129" s="79">
        <v>479108</v>
      </c>
      <c r="X129" s="79">
        <v>1316732</v>
      </c>
      <c r="Y129" s="79">
        <v>1168015</v>
      </c>
      <c r="Z129" s="79">
        <v>987689</v>
      </c>
      <c r="AA129" s="79">
        <v>3100727</v>
      </c>
      <c r="AB129" s="79">
        <v>1826131</v>
      </c>
      <c r="AC129" s="79">
        <v>127446570</v>
      </c>
      <c r="AD129" s="79">
        <v>7327965</v>
      </c>
      <c r="AE129" s="79">
        <v>556540</v>
      </c>
      <c r="AF129" s="79">
        <v>7884505</v>
      </c>
      <c r="AG129" s="79">
        <v>0</v>
      </c>
      <c r="AH129" s="79">
        <v>0</v>
      </c>
      <c r="AI129" s="79">
        <v>7884505</v>
      </c>
      <c r="AJ129" s="47"/>
      <c r="AK129" s="44">
        <v>50</v>
      </c>
      <c r="AL129" s="45" t="s">
        <v>275</v>
      </c>
      <c r="AM129" s="44">
        <v>2009</v>
      </c>
      <c r="AN129" s="81">
        <v>13198</v>
      </c>
      <c r="AO129" s="81">
        <v>47783</v>
      </c>
      <c r="AP129" s="81">
        <v>13186</v>
      </c>
      <c r="AQ129" s="82">
        <v>0.87883</v>
      </c>
      <c r="AR129" s="81">
        <v>15397</v>
      </c>
      <c r="AS129" s="81">
        <v>4249</v>
      </c>
      <c r="AT129" s="81">
        <v>142</v>
      </c>
      <c r="AU129" s="81">
        <v>87</v>
      </c>
      <c r="AV129" s="81">
        <v>0</v>
      </c>
      <c r="AW129" s="81">
        <v>0</v>
      </c>
      <c r="AY129" s="44">
        <v>50</v>
      </c>
      <c r="AZ129" s="45" t="s">
        <v>275</v>
      </c>
      <c r="BA129" s="44">
        <v>6010</v>
      </c>
      <c r="BB129" s="44">
        <v>2009</v>
      </c>
      <c r="BC129" s="90">
        <v>3191</v>
      </c>
      <c r="BD129"/>
      <c r="BE129" s="83"/>
      <c r="BF129" s="83"/>
      <c r="BG129" s="85"/>
      <c r="BH129" s="83"/>
      <c r="BI129" s="84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</row>
    <row r="130" spans="1:87" ht="13.5">
      <c r="A130" s="44">
        <v>54</v>
      </c>
      <c r="B130" s="45" t="s">
        <v>208</v>
      </c>
      <c r="C130" s="44">
        <v>2009</v>
      </c>
      <c r="D130" s="78">
        <v>198.78</v>
      </c>
      <c r="E130" s="79">
        <v>5880450</v>
      </c>
      <c r="F130" s="79">
        <v>21166342</v>
      </c>
      <c r="G130" s="79">
        <v>27046792</v>
      </c>
      <c r="H130" s="79">
        <v>8385375</v>
      </c>
      <c r="I130" s="79">
        <v>647719</v>
      </c>
      <c r="J130" s="79">
        <v>316083</v>
      </c>
      <c r="K130" s="79">
        <v>9349177</v>
      </c>
      <c r="L130" s="79">
        <v>17697615</v>
      </c>
      <c r="M130" s="79">
        <v>2291286</v>
      </c>
      <c r="N130" s="79">
        <v>914973</v>
      </c>
      <c r="O130" s="79">
        <v>20903874</v>
      </c>
      <c r="P130" s="79">
        <v>9850051</v>
      </c>
      <c r="Q130" s="79">
        <v>3005725</v>
      </c>
      <c r="R130" s="79">
        <v>1816587</v>
      </c>
      <c r="S130" s="79">
        <v>1743533</v>
      </c>
      <c r="T130" s="79">
        <v>437397</v>
      </c>
      <c r="U130" s="79">
        <v>762298</v>
      </c>
      <c r="V130" s="79">
        <v>1059810</v>
      </c>
      <c r="W130" s="79">
        <v>143277</v>
      </c>
      <c r="X130" s="79">
        <v>303723</v>
      </c>
      <c r="Y130" s="79">
        <v>202494</v>
      </c>
      <c r="Z130" s="79">
        <v>261919</v>
      </c>
      <c r="AA130" s="79">
        <v>777528</v>
      </c>
      <c r="AB130" s="79">
        <v>280485</v>
      </c>
      <c r="AC130" s="79">
        <v>20644827</v>
      </c>
      <c r="AD130" s="79">
        <v>259047</v>
      </c>
      <c r="AE130" s="79">
        <v>389004</v>
      </c>
      <c r="AF130" s="79">
        <v>648051</v>
      </c>
      <c r="AG130" s="79">
        <v>0</v>
      </c>
      <c r="AH130" s="79">
        <v>0</v>
      </c>
      <c r="AI130" s="79">
        <v>648051</v>
      </c>
      <c r="AJ130" s="47"/>
      <c r="AK130" s="44">
        <v>54</v>
      </c>
      <c r="AL130" s="45" t="s">
        <v>208</v>
      </c>
      <c r="AM130" s="44">
        <v>2009</v>
      </c>
      <c r="AN130" s="90">
        <v>1817</v>
      </c>
      <c r="AO130" s="90">
        <v>6812</v>
      </c>
      <c r="AP130" s="90">
        <v>2692</v>
      </c>
      <c r="AQ130" s="90">
        <v>0.5397</v>
      </c>
      <c r="AR130" s="90">
        <v>1040</v>
      </c>
      <c r="AS130" s="90">
        <v>411</v>
      </c>
      <c r="AT130" s="90">
        <v>45</v>
      </c>
      <c r="AU130" s="90">
        <v>45</v>
      </c>
      <c r="AV130" s="90">
        <v>20</v>
      </c>
      <c r="AW130" s="90">
        <v>0</v>
      </c>
      <c r="AY130" s="44">
        <v>54</v>
      </c>
      <c r="AZ130" s="45" t="s">
        <v>208</v>
      </c>
      <c r="BA130" s="44">
        <v>6010</v>
      </c>
      <c r="BB130" s="44">
        <v>2009</v>
      </c>
      <c r="BC130" s="90">
        <v>0</v>
      </c>
      <c r="BD130"/>
      <c r="BE130" s="83"/>
      <c r="BF130" s="83"/>
      <c r="BG130" s="85"/>
      <c r="BH130" s="83"/>
      <c r="BI130" s="84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</row>
    <row r="131" spans="1:87" ht="13.5">
      <c r="A131" s="44">
        <v>56</v>
      </c>
      <c r="B131" s="45" t="s">
        <v>250</v>
      </c>
      <c r="C131" s="44">
        <v>2009</v>
      </c>
      <c r="D131" s="78">
        <v>105.23</v>
      </c>
      <c r="E131" s="79">
        <v>3666857</v>
      </c>
      <c r="F131" s="79">
        <v>13174466</v>
      </c>
      <c r="G131" s="79">
        <v>16841323</v>
      </c>
      <c r="H131" s="79">
        <v>3081901</v>
      </c>
      <c r="I131" s="79">
        <v>542591</v>
      </c>
      <c r="J131" s="79">
        <v>14736</v>
      </c>
      <c r="K131" s="79">
        <v>3639228</v>
      </c>
      <c r="L131" s="79">
        <v>13202095</v>
      </c>
      <c r="M131" s="79">
        <v>97639</v>
      </c>
      <c r="N131" s="79">
        <v>1336041</v>
      </c>
      <c r="O131" s="79">
        <v>14635775</v>
      </c>
      <c r="P131" s="79">
        <v>6515916</v>
      </c>
      <c r="Q131" s="79">
        <v>1844054</v>
      </c>
      <c r="R131" s="79">
        <v>1367215</v>
      </c>
      <c r="S131" s="79">
        <v>1412747</v>
      </c>
      <c r="T131" s="79">
        <v>271663</v>
      </c>
      <c r="U131" s="79">
        <v>1166460</v>
      </c>
      <c r="V131" s="79">
        <v>661387</v>
      </c>
      <c r="W131" s="79">
        <v>29589</v>
      </c>
      <c r="X131" s="79">
        <v>108150</v>
      </c>
      <c r="Y131" s="79">
        <v>91857</v>
      </c>
      <c r="Z131" s="79">
        <v>217667</v>
      </c>
      <c r="AA131" s="79">
        <v>587044</v>
      </c>
      <c r="AB131" s="79">
        <v>164465</v>
      </c>
      <c r="AC131" s="79">
        <v>14438214</v>
      </c>
      <c r="AD131" s="79">
        <v>197561</v>
      </c>
      <c r="AE131" s="79">
        <v>53282</v>
      </c>
      <c r="AF131" s="79">
        <v>250843</v>
      </c>
      <c r="AG131" s="79">
        <v>0</v>
      </c>
      <c r="AH131" s="79">
        <v>0</v>
      </c>
      <c r="AI131" s="79">
        <v>250843</v>
      </c>
      <c r="AJ131" s="47"/>
      <c r="AK131" s="44">
        <v>56</v>
      </c>
      <c r="AL131" s="45" t="s">
        <v>250</v>
      </c>
      <c r="AM131" s="44">
        <v>2009</v>
      </c>
      <c r="AN131" s="90">
        <v>1521</v>
      </c>
      <c r="AO131" s="90">
        <v>6421</v>
      </c>
      <c r="AP131" s="90">
        <v>2195</v>
      </c>
      <c r="AQ131" s="90">
        <v>0.69283</v>
      </c>
      <c r="AR131" s="90">
        <v>1398</v>
      </c>
      <c r="AS131" s="90">
        <v>478</v>
      </c>
      <c r="AT131" s="90">
        <v>26</v>
      </c>
      <c r="AU131" s="90">
        <v>20</v>
      </c>
      <c r="AV131" s="90">
        <v>0</v>
      </c>
      <c r="AW131" s="90">
        <v>0</v>
      </c>
      <c r="AY131" s="44">
        <v>56</v>
      </c>
      <c r="AZ131" s="45" t="s">
        <v>250</v>
      </c>
      <c r="BA131" s="44">
        <v>6010</v>
      </c>
      <c r="BB131" s="44">
        <v>2009</v>
      </c>
      <c r="BC131" s="90">
        <v>0</v>
      </c>
      <c r="BD131"/>
      <c r="BE131" s="83"/>
      <c r="BF131" s="83"/>
      <c r="BG131" s="85"/>
      <c r="BH131" s="83"/>
      <c r="BI131" s="84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</row>
    <row r="132" spans="1:87" ht="13.5">
      <c r="A132" s="44">
        <v>58</v>
      </c>
      <c r="B132" s="45" t="s">
        <v>251</v>
      </c>
      <c r="C132" s="44">
        <v>2009</v>
      </c>
      <c r="D132" s="78">
        <v>1751.06</v>
      </c>
      <c r="E132" s="79">
        <v>240814785</v>
      </c>
      <c r="F132" s="79">
        <v>388718337</v>
      </c>
      <c r="G132" s="79">
        <v>629533122</v>
      </c>
      <c r="H132" s="79">
        <v>305101345</v>
      </c>
      <c r="I132" s="79">
        <v>13045086</v>
      </c>
      <c r="J132" s="79">
        <v>1354945</v>
      </c>
      <c r="K132" s="79">
        <v>319501376</v>
      </c>
      <c r="L132" s="79">
        <v>310031746</v>
      </c>
      <c r="M132" s="79">
        <v>8454369</v>
      </c>
      <c r="N132" s="79">
        <v>0</v>
      </c>
      <c r="O132" s="79">
        <v>318486115</v>
      </c>
      <c r="P132" s="79">
        <v>121615209</v>
      </c>
      <c r="Q132" s="79">
        <v>32185529</v>
      </c>
      <c r="R132" s="79">
        <v>30982912</v>
      </c>
      <c r="S132" s="79">
        <v>62240839</v>
      </c>
      <c r="T132" s="79">
        <v>3438867</v>
      </c>
      <c r="U132" s="79">
        <v>34079007</v>
      </c>
      <c r="V132" s="79">
        <v>15156283</v>
      </c>
      <c r="W132" s="79">
        <v>1966745</v>
      </c>
      <c r="X132" s="79">
        <v>2249997</v>
      </c>
      <c r="Y132" s="79">
        <v>1762966</v>
      </c>
      <c r="Z132" s="79">
        <v>3430635</v>
      </c>
      <c r="AA132" s="79">
        <v>4299567</v>
      </c>
      <c r="AB132" s="79">
        <v>4865532</v>
      </c>
      <c r="AC132" s="79">
        <v>318274088</v>
      </c>
      <c r="AD132" s="79">
        <v>212027</v>
      </c>
      <c r="AE132" s="79">
        <v>-19002255</v>
      </c>
      <c r="AF132" s="79">
        <v>-18790228</v>
      </c>
      <c r="AG132" s="79">
        <v>0</v>
      </c>
      <c r="AH132" s="79">
        <v>0</v>
      </c>
      <c r="AI132" s="79">
        <v>-18790228</v>
      </c>
      <c r="AJ132" s="47"/>
      <c r="AK132" s="44">
        <v>58</v>
      </c>
      <c r="AL132" s="45" t="s">
        <v>251</v>
      </c>
      <c r="AM132" s="44">
        <v>2009</v>
      </c>
      <c r="AN132" s="90">
        <v>33827</v>
      </c>
      <c r="AO132" s="90">
        <v>143150</v>
      </c>
      <c r="AP132" s="90">
        <v>38167</v>
      </c>
      <c r="AQ132" s="90">
        <v>0.7283</v>
      </c>
      <c r="AR132" s="90">
        <v>54759</v>
      </c>
      <c r="AS132" s="90">
        <v>14600</v>
      </c>
      <c r="AT132" s="90">
        <v>226</v>
      </c>
      <c r="AU132" s="90">
        <v>222</v>
      </c>
      <c r="AV132" s="90">
        <v>0</v>
      </c>
      <c r="AW132" s="90">
        <v>0</v>
      </c>
      <c r="AY132" s="44">
        <v>58</v>
      </c>
      <c r="AZ132" s="45" t="s">
        <v>251</v>
      </c>
      <c r="BA132" s="44"/>
      <c r="BB132" s="44">
        <v>2009</v>
      </c>
      <c r="BC132" s="90">
        <v>5923</v>
      </c>
      <c r="BD132"/>
      <c r="BE132" s="83"/>
      <c r="BF132" s="83"/>
      <c r="BG132" s="85"/>
      <c r="BH132" s="83"/>
      <c r="BI132" s="84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</row>
    <row r="133" spans="1:87" ht="13.5">
      <c r="A133" s="44">
        <v>63</v>
      </c>
      <c r="B133" s="45" t="s">
        <v>211</v>
      </c>
      <c r="C133" s="44">
        <v>2009</v>
      </c>
      <c r="D133" s="78">
        <v>572.29</v>
      </c>
      <c r="E133" s="79">
        <v>120666558</v>
      </c>
      <c r="F133" s="79">
        <v>158793805</v>
      </c>
      <c r="G133" s="79">
        <v>279460363</v>
      </c>
      <c r="H133" s="79">
        <v>167976981</v>
      </c>
      <c r="I133" s="79">
        <v>3423464</v>
      </c>
      <c r="J133" s="79">
        <v>490823</v>
      </c>
      <c r="K133" s="79">
        <v>171891268</v>
      </c>
      <c r="L133" s="79">
        <v>107569095</v>
      </c>
      <c r="M133" s="79">
        <v>634660</v>
      </c>
      <c r="N133" s="79">
        <v>0</v>
      </c>
      <c r="O133" s="79">
        <v>108203755</v>
      </c>
      <c r="P133" s="79">
        <v>33751141</v>
      </c>
      <c r="Q133" s="79">
        <v>11953878</v>
      </c>
      <c r="R133" s="79">
        <v>9984191</v>
      </c>
      <c r="S133" s="79">
        <v>13226714</v>
      </c>
      <c r="T133" s="79">
        <v>1067981</v>
      </c>
      <c r="U133" s="79">
        <v>8591994</v>
      </c>
      <c r="V133" s="79">
        <v>3859122</v>
      </c>
      <c r="W133" s="79">
        <v>1154712</v>
      </c>
      <c r="X133" s="79">
        <v>756551</v>
      </c>
      <c r="Y133" s="79">
        <v>727324</v>
      </c>
      <c r="Z133" s="79">
        <v>1687909</v>
      </c>
      <c r="AA133" s="79">
        <v>13021548</v>
      </c>
      <c r="AB133" s="79">
        <v>2275405</v>
      </c>
      <c r="AC133" s="79">
        <v>102058470</v>
      </c>
      <c r="AD133" s="79">
        <v>6145285</v>
      </c>
      <c r="AE133" s="79">
        <v>690304</v>
      </c>
      <c r="AF133" s="79">
        <v>6835589</v>
      </c>
      <c r="AG133" s="79">
        <v>0</v>
      </c>
      <c r="AH133" s="79">
        <v>0</v>
      </c>
      <c r="AI133" s="79">
        <v>6835589</v>
      </c>
      <c r="AJ133" s="47"/>
      <c r="AK133" s="44">
        <v>63</v>
      </c>
      <c r="AL133" s="45" t="s">
        <v>211</v>
      </c>
      <c r="AM133" s="44">
        <v>2009</v>
      </c>
      <c r="AN133" s="90">
        <v>12132</v>
      </c>
      <c r="AO133" s="90">
        <v>37555</v>
      </c>
      <c r="AP133" s="90">
        <v>12824</v>
      </c>
      <c r="AQ133" s="90">
        <v>0.81784</v>
      </c>
      <c r="AR133" s="90">
        <v>15746</v>
      </c>
      <c r="AS133" s="90">
        <v>5377</v>
      </c>
      <c r="AT133" s="90">
        <v>140</v>
      </c>
      <c r="AU133" s="90">
        <v>107</v>
      </c>
      <c r="AV133" s="90">
        <v>0</v>
      </c>
      <c r="AW133" s="90">
        <v>22</v>
      </c>
      <c r="AY133" s="44">
        <v>63</v>
      </c>
      <c r="AZ133" s="45" t="s">
        <v>211</v>
      </c>
      <c r="BA133" s="44">
        <v>6010</v>
      </c>
      <c r="BB133" s="44">
        <v>2009</v>
      </c>
      <c r="BC133" s="90">
        <v>2039</v>
      </c>
      <c r="BD133"/>
      <c r="BE133" s="83"/>
      <c r="BF133" s="83"/>
      <c r="BG133" s="85"/>
      <c r="BH133" s="83"/>
      <c r="BI133" s="84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</row>
    <row r="134" spans="1:87" ht="13.5">
      <c r="A134" s="44">
        <v>78</v>
      </c>
      <c r="B134" s="45" t="s">
        <v>237</v>
      </c>
      <c r="C134" s="44">
        <v>2009</v>
      </c>
      <c r="D134" s="78">
        <v>470.77</v>
      </c>
      <c r="E134" s="79">
        <v>48333457</v>
      </c>
      <c r="F134" s="79">
        <v>70387856</v>
      </c>
      <c r="G134" s="79">
        <v>118721313</v>
      </c>
      <c r="H134" s="79">
        <v>55215494</v>
      </c>
      <c r="I134" s="79">
        <v>1854262</v>
      </c>
      <c r="J134" s="79">
        <v>367487</v>
      </c>
      <c r="K134" s="79">
        <v>57437243</v>
      </c>
      <c r="L134" s="79">
        <v>61284070</v>
      </c>
      <c r="M134" s="79">
        <v>1676711</v>
      </c>
      <c r="N134" s="79">
        <v>1583529</v>
      </c>
      <c r="O134" s="79">
        <v>64544310</v>
      </c>
      <c r="P134" s="79">
        <v>30005551</v>
      </c>
      <c r="Q134" s="79">
        <v>7884460</v>
      </c>
      <c r="R134" s="79">
        <v>2627427</v>
      </c>
      <c r="S134" s="79">
        <v>9426184</v>
      </c>
      <c r="T134" s="79">
        <v>476244</v>
      </c>
      <c r="U134" s="79">
        <v>3288998</v>
      </c>
      <c r="V134" s="79">
        <v>4421009</v>
      </c>
      <c r="W134" s="79">
        <v>446703</v>
      </c>
      <c r="X134" s="79">
        <v>918981</v>
      </c>
      <c r="Y134" s="79">
        <v>374913</v>
      </c>
      <c r="Z134" s="79">
        <v>1157616</v>
      </c>
      <c r="AA134" s="79">
        <v>4669875</v>
      </c>
      <c r="AB134" s="79">
        <v>820039</v>
      </c>
      <c r="AC134" s="79">
        <v>66518000</v>
      </c>
      <c r="AD134" s="79">
        <v>-1973690</v>
      </c>
      <c r="AE134" s="79">
        <v>329492</v>
      </c>
      <c r="AF134" s="79">
        <v>-1644198</v>
      </c>
      <c r="AG134" s="79">
        <v>0</v>
      </c>
      <c r="AH134" s="79">
        <v>0</v>
      </c>
      <c r="AI134" s="79">
        <v>-1644198</v>
      </c>
      <c r="AJ134" s="47"/>
      <c r="AK134" s="44">
        <v>78</v>
      </c>
      <c r="AL134" s="45" t="s">
        <v>237</v>
      </c>
      <c r="AM134" s="44">
        <v>2009</v>
      </c>
      <c r="AN134" s="90">
        <v>6490</v>
      </c>
      <c r="AO134" s="90">
        <v>23335</v>
      </c>
      <c r="AP134" s="90">
        <v>8310</v>
      </c>
      <c r="AQ134" s="90">
        <v>0.58261</v>
      </c>
      <c r="AR134" s="90">
        <v>9500</v>
      </c>
      <c r="AS134" s="90">
        <v>3383</v>
      </c>
      <c r="AT134" s="90">
        <v>50</v>
      </c>
      <c r="AU134" s="90">
        <v>47</v>
      </c>
      <c r="AV134" s="90">
        <v>0</v>
      </c>
      <c r="AW134" s="90">
        <v>0</v>
      </c>
      <c r="AY134" s="44">
        <v>78</v>
      </c>
      <c r="AZ134" s="45" t="s">
        <v>237</v>
      </c>
      <c r="BA134" s="44">
        <v>6010</v>
      </c>
      <c r="BB134" s="44">
        <v>2009</v>
      </c>
      <c r="BC134" s="90">
        <v>1689</v>
      </c>
      <c r="BD134"/>
      <c r="BE134" s="83"/>
      <c r="BF134" s="83"/>
      <c r="BG134" s="85"/>
      <c r="BH134" s="83"/>
      <c r="BI134" s="84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</row>
    <row r="135" spans="1:87" ht="13.5">
      <c r="A135" s="44">
        <v>79</v>
      </c>
      <c r="B135" s="45" t="s">
        <v>227</v>
      </c>
      <c r="C135" s="44">
        <v>2009</v>
      </c>
      <c r="D135" s="78">
        <v>151.5</v>
      </c>
      <c r="E135" s="79">
        <v>9666603</v>
      </c>
      <c r="F135" s="79">
        <v>26011860</v>
      </c>
      <c r="G135" s="79">
        <v>35678463</v>
      </c>
      <c r="H135" s="79">
        <v>13904930</v>
      </c>
      <c r="I135" s="79">
        <v>519350</v>
      </c>
      <c r="J135" s="79">
        <v>0</v>
      </c>
      <c r="K135" s="79">
        <v>14424280</v>
      </c>
      <c r="L135" s="79">
        <v>21254183</v>
      </c>
      <c r="M135" s="79">
        <v>229124</v>
      </c>
      <c r="N135" s="79">
        <v>1740667</v>
      </c>
      <c r="O135" s="79">
        <v>23223974</v>
      </c>
      <c r="P135" s="79">
        <v>9648736</v>
      </c>
      <c r="Q135" s="79">
        <v>2879158</v>
      </c>
      <c r="R135" s="79">
        <v>2019378</v>
      </c>
      <c r="S135" s="79">
        <v>2957504</v>
      </c>
      <c r="T135" s="79">
        <v>282725</v>
      </c>
      <c r="U135" s="79">
        <v>1591324</v>
      </c>
      <c r="V135" s="79">
        <v>944778</v>
      </c>
      <c r="W135" s="79">
        <v>414300</v>
      </c>
      <c r="X135" s="79">
        <v>327563</v>
      </c>
      <c r="Y135" s="79">
        <v>96268</v>
      </c>
      <c r="Z135" s="79">
        <v>466380</v>
      </c>
      <c r="AA135" s="79">
        <v>1154811</v>
      </c>
      <c r="AB135" s="79">
        <v>401958</v>
      </c>
      <c r="AC135" s="79">
        <v>23184883</v>
      </c>
      <c r="AD135" s="79">
        <v>39091</v>
      </c>
      <c r="AE135" s="79">
        <v>0</v>
      </c>
      <c r="AF135" s="79">
        <v>39091</v>
      </c>
      <c r="AG135" s="79">
        <v>0</v>
      </c>
      <c r="AH135" s="79">
        <v>0</v>
      </c>
      <c r="AI135" s="79">
        <v>39091</v>
      </c>
      <c r="AJ135" s="47"/>
      <c r="AK135" s="44">
        <v>79</v>
      </c>
      <c r="AL135" s="45" t="s">
        <v>227</v>
      </c>
      <c r="AM135" s="44">
        <v>2009</v>
      </c>
      <c r="AN135" s="90">
        <v>1549</v>
      </c>
      <c r="AO135" s="90">
        <v>6529</v>
      </c>
      <c r="AP135" s="90">
        <v>1838</v>
      </c>
      <c r="AQ135" s="90">
        <v>0.843</v>
      </c>
      <c r="AR135" s="90">
        <v>1769</v>
      </c>
      <c r="AS135" s="90">
        <v>498</v>
      </c>
      <c r="AT135" s="90">
        <v>25</v>
      </c>
      <c r="AU135" s="90">
        <v>15</v>
      </c>
      <c r="AV135" s="90">
        <v>0</v>
      </c>
      <c r="AW135" s="90">
        <v>0</v>
      </c>
      <c r="AY135" s="44">
        <v>79</v>
      </c>
      <c r="AZ135" s="45" t="s">
        <v>227</v>
      </c>
      <c r="BA135" s="44">
        <v>6010</v>
      </c>
      <c r="BB135" s="44">
        <v>2009</v>
      </c>
      <c r="BC135" s="90">
        <v>0</v>
      </c>
      <c r="BD135"/>
      <c r="BE135" s="83"/>
      <c r="BF135" s="83"/>
      <c r="BG135" s="85"/>
      <c r="BH135" s="83"/>
      <c r="BI135" s="84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</row>
    <row r="136" spans="1:87" ht="13.5">
      <c r="A136" s="44">
        <v>80</v>
      </c>
      <c r="B136" s="45" t="s">
        <v>228</v>
      </c>
      <c r="C136" s="44">
        <v>2009</v>
      </c>
      <c r="D136" s="78">
        <v>69.61</v>
      </c>
      <c r="E136" s="79">
        <v>2358644</v>
      </c>
      <c r="F136" s="79">
        <v>1729610</v>
      </c>
      <c r="G136" s="79">
        <v>4088254</v>
      </c>
      <c r="H136" s="79">
        <v>-1255478</v>
      </c>
      <c r="I136" s="79">
        <v>45696</v>
      </c>
      <c r="J136" s="79">
        <v>0</v>
      </c>
      <c r="K136" s="79">
        <v>-1209782</v>
      </c>
      <c r="L136" s="79">
        <v>5298036</v>
      </c>
      <c r="M136" s="79">
        <v>39139</v>
      </c>
      <c r="N136" s="79">
        <v>494381</v>
      </c>
      <c r="O136" s="79">
        <v>5831556</v>
      </c>
      <c r="P136" s="79">
        <v>3082391</v>
      </c>
      <c r="Q136" s="79">
        <v>807691</v>
      </c>
      <c r="R136" s="79">
        <v>237959</v>
      </c>
      <c r="S136" s="79">
        <v>403631</v>
      </c>
      <c r="T136" s="79">
        <v>163439</v>
      </c>
      <c r="U136" s="79">
        <v>439624</v>
      </c>
      <c r="V136" s="79">
        <v>479756</v>
      </c>
      <c r="W136" s="79">
        <v>4823</v>
      </c>
      <c r="X136" s="79">
        <v>72141</v>
      </c>
      <c r="Y136" s="79">
        <v>29787</v>
      </c>
      <c r="Z136" s="79">
        <v>133064</v>
      </c>
      <c r="AA136" s="79">
        <v>44856</v>
      </c>
      <c r="AB136" s="79">
        <v>103281</v>
      </c>
      <c r="AC136" s="79">
        <v>6002443</v>
      </c>
      <c r="AD136" s="79">
        <v>-170887</v>
      </c>
      <c r="AE136" s="79">
        <v>54481</v>
      </c>
      <c r="AF136" s="79">
        <v>-116406</v>
      </c>
      <c r="AG136" s="79">
        <v>0</v>
      </c>
      <c r="AH136" s="79">
        <v>0</v>
      </c>
      <c r="AI136" s="79">
        <v>-116406</v>
      </c>
      <c r="AJ136" s="47"/>
      <c r="AK136" s="44">
        <v>80</v>
      </c>
      <c r="AL136" s="45" t="s">
        <v>228</v>
      </c>
      <c r="AM136" s="44">
        <v>2009</v>
      </c>
      <c r="AN136" s="90">
        <v>237</v>
      </c>
      <c r="AO136" s="90">
        <v>553</v>
      </c>
      <c r="AP136" s="90">
        <v>254</v>
      </c>
      <c r="AQ136" s="90">
        <v>0.9311</v>
      </c>
      <c r="AR136" s="90">
        <v>74</v>
      </c>
      <c r="AS136" s="90">
        <v>34</v>
      </c>
      <c r="AT136" s="90">
        <v>25</v>
      </c>
      <c r="AU136" s="90">
        <v>25</v>
      </c>
      <c r="AV136" s="90">
        <v>0</v>
      </c>
      <c r="AW136" s="90">
        <v>0</v>
      </c>
      <c r="AY136" s="44">
        <v>80</v>
      </c>
      <c r="AZ136" s="45" t="s">
        <v>228</v>
      </c>
      <c r="BA136" s="44">
        <v>6010</v>
      </c>
      <c r="BB136" s="44">
        <v>2009</v>
      </c>
      <c r="BC136" s="90">
        <v>0</v>
      </c>
      <c r="BD136"/>
      <c r="BE136" s="83"/>
      <c r="BF136" s="83"/>
      <c r="BG136" s="85"/>
      <c r="BH136" s="83"/>
      <c r="BI136" s="84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</row>
    <row r="137" spans="1:87" ht="13.5">
      <c r="A137" s="44">
        <v>81</v>
      </c>
      <c r="B137" s="45" t="s">
        <v>210</v>
      </c>
      <c r="C137" s="44">
        <v>2009</v>
      </c>
      <c r="D137" s="78">
        <v>1427.14</v>
      </c>
      <c r="E137" s="79">
        <v>542375419</v>
      </c>
      <c r="F137" s="79">
        <v>257781853</v>
      </c>
      <c r="G137" s="79">
        <v>800157272</v>
      </c>
      <c r="H137" s="79">
        <v>484463495</v>
      </c>
      <c r="I137" s="79">
        <v>16305628</v>
      </c>
      <c r="J137" s="79">
        <v>0</v>
      </c>
      <c r="K137" s="79">
        <v>500769123</v>
      </c>
      <c r="L137" s="79">
        <v>299388149</v>
      </c>
      <c r="M137" s="79">
        <v>1904922</v>
      </c>
      <c r="N137" s="79">
        <v>0</v>
      </c>
      <c r="O137" s="79">
        <v>301293071</v>
      </c>
      <c r="P137" s="79">
        <v>96107940</v>
      </c>
      <c r="Q137" s="79">
        <v>26051620</v>
      </c>
      <c r="R137" s="79">
        <v>5347199</v>
      </c>
      <c r="S137" s="79">
        <v>37094196</v>
      </c>
      <c r="T137" s="79">
        <v>2980457</v>
      </c>
      <c r="U137" s="79">
        <v>11917115</v>
      </c>
      <c r="V137" s="79">
        <v>12259027</v>
      </c>
      <c r="W137" s="79">
        <v>1851915</v>
      </c>
      <c r="X137" s="79">
        <v>2703169</v>
      </c>
      <c r="Y137" s="79">
        <v>3012294</v>
      </c>
      <c r="Z137" s="79">
        <v>5254935</v>
      </c>
      <c r="AA137" s="79">
        <v>29075489</v>
      </c>
      <c r="AB137" s="79">
        <v>1899181</v>
      </c>
      <c r="AC137" s="79">
        <v>235554537</v>
      </c>
      <c r="AD137" s="79">
        <v>65738534</v>
      </c>
      <c r="AE137" s="79">
        <v>42728352</v>
      </c>
      <c r="AF137" s="79">
        <v>108466886</v>
      </c>
      <c r="AG137" s="79">
        <v>0</v>
      </c>
      <c r="AH137" s="79">
        <v>0</v>
      </c>
      <c r="AI137" s="79">
        <v>108466886</v>
      </c>
      <c r="AJ137" s="47"/>
      <c r="AK137" s="44">
        <v>81</v>
      </c>
      <c r="AL137" s="45" t="s">
        <v>210</v>
      </c>
      <c r="AM137" s="44">
        <v>2009</v>
      </c>
      <c r="AN137" s="81">
        <v>21554</v>
      </c>
      <c r="AO137" s="81">
        <v>83532</v>
      </c>
      <c r="AP137" s="81">
        <v>22114</v>
      </c>
      <c r="AQ137" s="82">
        <v>0.8524</v>
      </c>
      <c r="AR137" s="81">
        <v>56621</v>
      </c>
      <c r="AS137" s="81">
        <v>14990</v>
      </c>
      <c r="AT137" s="81">
        <v>225</v>
      </c>
      <c r="AU137" s="81">
        <v>225</v>
      </c>
      <c r="AV137" s="81">
        <v>0</v>
      </c>
      <c r="AW137" s="81">
        <v>0</v>
      </c>
      <c r="AY137" s="44">
        <v>81</v>
      </c>
      <c r="AZ137" s="45" t="s">
        <v>210</v>
      </c>
      <c r="BA137" s="44">
        <v>6010</v>
      </c>
      <c r="BB137" s="44">
        <v>2009</v>
      </c>
      <c r="BC137" s="90">
        <v>16139</v>
      </c>
      <c r="BD137"/>
      <c r="BE137" s="83"/>
      <c r="BF137" s="83"/>
      <c r="BG137" s="85"/>
      <c r="BH137" s="83"/>
      <c r="BI137" s="84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</row>
    <row r="138" spans="1:87" ht="13.5">
      <c r="A138" s="44">
        <v>82</v>
      </c>
      <c r="B138" s="45" t="s">
        <v>209</v>
      </c>
      <c r="C138" s="44">
        <v>2009</v>
      </c>
      <c r="D138" s="78">
        <v>88.41</v>
      </c>
      <c r="E138" s="79">
        <v>3026972</v>
      </c>
      <c r="F138" s="79">
        <v>3121897</v>
      </c>
      <c r="G138" s="79">
        <v>6148869</v>
      </c>
      <c r="H138" s="79">
        <v>-5065</v>
      </c>
      <c r="I138" s="79">
        <v>1702</v>
      </c>
      <c r="J138" s="79">
        <v>118458</v>
      </c>
      <c r="K138" s="79">
        <v>115095</v>
      </c>
      <c r="L138" s="79">
        <v>6033774</v>
      </c>
      <c r="M138" s="79">
        <v>228382</v>
      </c>
      <c r="N138" s="79">
        <v>276968</v>
      </c>
      <c r="O138" s="79">
        <v>6539124</v>
      </c>
      <c r="P138" s="79">
        <v>3535445</v>
      </c>
      <c r="Q138" s="79">
        <v>859161</v>
      </c>
      <c r="R138" s="79">
        <v>885554</v>
      </c>
      <c r="S138" s="79">
        <v>651327</v>
      </c>
      <c r="T138" s="79">
        <v>138759</v>
      </c>
      <c r="U138" s="79">
        <v>181501</v>
      </c>
      <c r="V138" s="79">
        <v>79466</v>
      </c>
      <c r="W138" s="79">
        <v>26399</v>
      </c>
      <c r="X138" s="79">
        <v>87872</v>
      </c>
      <c r="Y138" s="79">
        <v>35466</v>
      </c>
      <c r="Z138" s="79">
        <v>0</v>
      </c>
      <c r="AA138" s="79">
        <v>166982</v>
      </c>
      <c r="AB138" s="79">
        <v>109436</v>
      </c>
      <c r="AC138" s="79">
        <v>6757368</v>
      </c>
      <c r="AD138" s="79">
        <v>-218244</v>
      </c>
      <c r="AE138" s="79">
        <v>33559</v>
      </c>
      <c r="AF138" s="79">
        <v>-184685</v>
      </c>
      <c r="AG138" s="79">
        <v>0</v>
      </c>
      <c r="AH138" s="79">
        <v>0</v>
      </c>
      <c r="AI138" s="79">
        <v>-184685</v>
      </c>
      <c r="AJ138" s="47"/>
      <c r="AK138" s="44">
        <v>82</v>
      </c>
      <c r="AL138" s="45" t="s">
        <v>209</v>
      </c>
      <c r="AM138" s="44">
        <v>2009</v>
      </c>
      <c r="AN138" s="81">
        <v>509</v>
      </c>
      <c r="AO138" s="81">
        <v>2120</v>
      </c>
      <c r="AP138" s="81">
        <v>717</v>
      </c>
      <c r="AQ138" s="82">
        <v>0.7104</v>
      </c>
      <c r="AR138" s="81">
        <v>133</v>
      </c>
      <c r="AS138" s="81">
        <v>45</v>
      </c>
      <c r="AT138" s="81">
        <v>45</v>
      </c>
      <c r="AU138" s="81">
        <v>45</v>
      </c>
      <c r="AV138" s="81">
        <v>20</v>
      </c>
      <c r="AW138" s="81">
        <v>0</v>
      </c>
      <c r="AY138" s="44">
        <v>82</v>
      </c>
      <c r="AZ138" s="45" t="s">
        <v>209</v>
      </c>
      <c r="BA138" s="44">
        <v>6010</v>
      </c>
      <c r="BB138" s="44">
        <v>2009</v>
      </c>
      <c r="BC138" s="90">
        <v>0</v>
      </c>
      <c r="BD138"/>
      <c r="BE138" s="83"/>
      <c r="BF138" s="83"/>
      <c r="BG138" s="85"/>
      <c r="BH138" s="83"/>
      <c r="BI138" s="84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</row>
    <row r="139" spans="1:87" ht="13.5">
      <c r="A139" s="44">
        <v>84</v>
      </c>
      <c r="B139" s="45" t="s">
        <v>281</v>
      </c>
      <c r="C139" s="44">
        <v>2009</v>
      </c>
      <c r="D139" s="78">
        <v>2606.05</v>
      </c>
      <c r="E139" s="79">
        <v>842238082</v>
      </c>
      <c r="F139" s="79">
        <v>516823821</v>
      </c>
      <c r="G139" s="79">
        <v>1359061903</v>
      </c>
      <c r="H139" s="79">
        <v>830731126</v>
      </c>
      <c r="I139" s="79">
        <v>44663362</v>
      </c>
      <c r="J139" s="79">
        <v>0</v>
      </c>
      <c r="K139" s="79">
        <v>875394488</v>
      </c>
      <c r="L139" s="79">
        <v>483667415</v>
      </c>
      <c r="M139" s="79">
        <v>18096165</v>
      </c>
      <c r="N139" s="79">
        <v>0</v>
      </c>
      <c r="O139" s="79">
        <v>501763580</v>
      </c>
      <c r="P139" s="79">
        <v>174993388</v>
      </c>
      <c r="Q139" s="79">
        <v>50136256</v>
      </c>
      <c r="R139" s="79">
        <v>7652940</v>
      </c>
      <c r="S139" s="79">
        <v>71217980</v>
      </c>
      <c r="T139" s="79">
        <v>4487989</v>
      </c>
      <c r="U139" s="79">
        <v>89390861</v>
      </c>
      <c r="V139" s="79">
        <v>20109401</v>
      </c>
      <c r="W139" s="79">
        <v>3975378</v>
      </c>
      <c r="X139" s="79">
        <v>4280837</v>
      </c>
      <c r="Y139" s="79">
        <v>4760859</v>
      </c>
      <c r="Z139" s="79">
        <v>5686480</v>
      </c>
      <c r="AA139" s="79">
        <v>24602665</v>
      </c>
      <c r="AB139" s="79">
        <v>3206714</v>
      </c>
      <c r="AC139" s="79">
        <v>464501748</v>
      </c>
      <c r="AD139" s="79">
        <v>37261832</v>
      </c>
      <c r="AE139" s="79">
        <v>90268</v>
      </c>
      <c r="AF139" s="79">
        <v>37352100</v>
      </c>
      <c r="AG139" s="79">
        <v>0</v>
      </c>
      <c r="AH139" s="79">
        <v>0</v>
      </c>
      <c r="AI139" s="79">
        <v>37352100</v>
      </c>
      <c r="AJ139" s="47"/>
      <c r="AK139" s="44">
        <v>84</v>
      </c>
      <c r="AL139" s="45" t="s">
        <v>281</v>
      </c>
      <c r="AM139" s="44">
        <v>2009</v>
      </c>
      <c r="AN139" s="90">
        <v>52314</v>
      </c>
      <c r="AO139" s="90">
        <v>161567</v>
      </c>
      <c r="AP139" s="90">
        <v>42365</v>
      </c>
      <c r="AQ139" s="90">
        <v>1.0526</v>
      </c>
      <c r="AR139" s="90">
        <v>99564</v>
      </c>
      <c r="AS139" s="90">
        <v>26107</v>
      </c>
      <c r="AT139" s="90">
        <v>372</v>
      </c>
      <c r="AU139" s="90">
        <v>372</v>
      </c>
      <c r="AV139" s="90">
        <v>0</v>
      </c>
      <c r="AW139" s="90">
        <v>14</v>
      </c>
      <c r="AY139" s="44">
        <v>84</v>
      </c>
      <c r="AZ139" s="45" t="s">
        <v>281</v>
      </c>
      <c r="BA139" s="44">
        <v>6010</v>
      </c>
      <c r="BB139" s="44">
        <v>2009</v>
      </c>
      <c r="BC139" s="90">
        <v>18430</v>
      </c>
      <c r="BD139"/>
      <c r="BE139" s="83"/>
      <c r="BF139" s="83"/>
      <c r="BG139" s="85"/>
      <c r="BH139" s="83"/>
      <c r="BI139" s="84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</row>
    <row r="140" spans="1:87" ht="13.5">
      <c r="A140" s="44">
        <v>85</v>
      </c>
      <c r="B140" s="45" t="s">
        <v>282</v>
      </c>
      <c r="C140" s="44">
        <v>2009</v>
      </c>
      <c r="D140" s="78">
        <v>372.46</v>
      </c>
      <c r="E140" s="79">
        <v>27784395</v>
      </c>
      <c r="F140" s="79">
        <v>71859193</v>
      </c>
      <c r="G140" s="79">
        <v>99643588</v>
      </c>
      <c r="H140" s="79">
        <v>35882129</v>
      </c>
      <c r="I140" s="79">
        <v>3918488</v>
      </c>
      <c r="J140" s="79">
        <v>149531</v>
      </c>
      <c r="K140" s="79">
        <v>39950148</v>
      </c>
      <c r="L140" s="79">
        <v>59693440</v>
      </c>
      <c r="M140" s="79">
        <v>642011</v>
      </c>
      <c r="N140" s="79">
        <v>171249</v>
      </c>
      <c r="O140" s="79">
        <v>60506700</v>
      </c>
      <c r="P140" s="79">
        <v>27048083</v>
      </c>
      <c r="Q140" s="79">
        <v>7360284</v>
      </c>
      <c r="R140" s="79">
        <v>5314857</v>
      </c>
      <c r="S140" s="79">
        <v>7796308</v>
      </c>
      <c r="T140" s="79">
        <v>787568</v>
      </c>
      <c r="U140" s="79">
        <v>3367631</v>
      </c>
      <c r="V140" s="79">
        <v>1617656</v>
      </c>
      <c r="W140" s="79">
        <v>1039706</v>
      </c>
      <c r="X140" s="79">
        <v>789341</v>
      </c>
      <c r="Y140" s="79">
        <v>466443</v>
      </c>
      <c r="Z140" s="79">
        <v>28465</v>
      </c>
      <c r="AA140" s="79">
        <v>2970328</v>
      </c>
      <c r="AB140" s="79">
        <v>778645</v>
      </c>
      <c r="AC140" s="79">
        <v>59365315</v>
      </c>
      <c r="AD140" s="79">
        <v>1141385</v>
      </c>
      <c r="AE140" s="79">
        <v>1279867</v>
      </c>
      <c r="AF140" s="79">
        <v>2421252</v>
      </c>
      <c r="AG140" s="79">
        <v>0</v>
      </c>
      <c r="AH140" s="79">
        <v>0</v>
      </c>
      <c r="AI140" s="79">
        <v>2421252</v>
      </c>
      <c r="AJ140" s="47"/>
      <c r="AK140" s="44">
        <v>85</v>
      </c>
      <c r="AL140" s="45" t="s">
        <v>282</v>
      </c>
      <c r="AM140" s="44">
        <v>2009</v>
      </c>
      <c r="AN140" s="90">
        <v>4690</v>
      </c>
      <c r="AO140" s="90">
        <v>14446</v>
      </c>
      <c r="AP140" s="90">
        <v>5473</v>
      </c>
      <c r="AQ140" s="90">
        <v>0.7902</v>
      </c>
      <c r="AR140" s="90">
        <v>4028</v>
      </c>
      <c r="AS140" s="90">
        <v>1526</v>
      </c>
      <c r="AT140" s="90">
        <v>42</v>
      </c>
      <c r="AU140" s="90">
        <v>25</v>
      </c>
      <c r="AV140" s="90">
        <v>0</v>
      </c>
      <c r="AW140" s="90">
        <v>0</v>
      </c>
      <c r="AY140" s="44">
        <v>85</v>
      </c>
      <c r="AZ140" s="45" t="s">
        <v>282</v>
      </c>
      <c r="BA140" s="44">
        <v>6010</v>
      </c>
      <c r="BB140" s="44">
        <v>2009</v>
      </c>
      <c r="BC140" s="90">
        <v>444</v>
      </c>
      <c r="BD140"/>
      <c r="BE140" s="83"/>
      <c r="BF140" s="83"/>
      <c r="BG140" s="85"/>
      <c r="BH140" s="83"/>
      <c r="BI140" s="84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</row>
    <row r="141" spans="1:87" ht="13.5">
      <c r="A141" s="44">
        <v>96</v>
      </c>
      <c r="B141" s="45" t="s">
        <v>238</v>
      </c>
      <c r="C141" s="44">
        <v>2009</v>
      </c>
      <c r="D141" s="78">
        <v>138.01</v>
      </c>
      <c r="E141" s="79">
        <v>7088111</v>
      </c>
      <c r="F141" s="79">
        <v>16227743</v>
      </c>
      <c r="G141" s="79">
        <v>23315854</v>
      </c>
      <c r="H141" s="79">
        <v>7249065</v>
      </c>
      <c r="I141" s="79">
        <v>101478</v>
      </c>
      <c r="J141" s="79">
        <v>108672</v>
      </c>
      <c r="K141" s="79">
        <v>7459215</v>
      </c>
      <c r="L141" s="79">
        <v>15856639</v>
      </c>
      <c r="M141" s="79">
        <v>85794</v>
      </c>
      <c r="N141" s="79">
        <v>918132</v>
      </c>
      <c r="O141" s="79">
        <v>16860565</v>
      </c>
      <c r="P141" s="79">
        <v>8349938</v>
      </c>
      <c r="Q141" s="79">
        <v>1887387</v>
      </c>
      <c r="R141" s="79">
        <v>587425</v>
      </c>
      <c r="S141" s="79">
        <v>1321513</v>
      </c>
      <c r="T141" s="79">
        <v>345603</v>
      </c>
      <c r="U141" s="79">
        <v>1451232</v>
      </c>
      <c r="V141" s="79">
        <v>842530</v>
      </c>
      <c r="W141" s="79">
        <v>30708</v>
      </c>
      <c r="X141" s="79">
        <v>255038</v>
      </c>
      <c r="Y141" s="79">
        <v>121014</v>
      </c>
      <c r="Z141" s="79">
        <v>435008</v>
      </c>
      <c r="AA141" s="79">
        <v>586888</v>
      </c>
      <c r="AB141" s="79">
        <v>257264</v>
      </c>
      <c r="AC141" s="79">
        <v>16471548</v>
      </c>
      <c r="AD141" s="79">
        <v>389017</v>
      </c>
      <c r="AE141" s="79">
        <v>141787</v>
      </c>
      <c r="AF141" s="79">
        <v>530804</v>
      </c>
      <c r="AG141" s="79">
        <v>0</v>
      </c>
      <c r="AH141" s="79">
        <v>0</v>
      </c>
      <c r="AI141" s="79">
        <v>530804</v>
      </c>
      <c r="AJ141" s="47"/>
      <c r="AK141" s="44">
        <v>96</v>
      </c>
      <c r="AL141" s="45" t="s">
        <v>238</v>
      </c>
      <c r="AM141" s="44">
        <v>2009</v>
      </c>
      <c r="AN141" s="90">
        <v>1369</v>
      </c>
      <c r="AO141" s="90">
        <v>6577</v>
      </c>
      <c r="AP141" s="90">
        <v>2261</v>
      </c>
      <c r="AQ141" s="90">
        <v>0.5468</v>
      </c>
      <c r="AR141" s="90">
        <v>1687</v>
      </c>
      <c r="AS141" s="90">
        <v>580</v>
      </c>
      <c r="AT141" s="90">
        <v>32</v>
      </c>
      <c r="AU141" s="90">
        <v>25</v>
      </c>
      <c r="AV141" s="90">
        <v>6</v>
      </c>
      <c r="AW141" s="90">
        <v>0</v>
      </c>
      <c r="AY141" s="44">
        <v>96</v>
      </c>
      <c r="AZ141" s="45" t="s">
        <v>238</v>
      </c>
      <c r="BA141" s="44">
        <v>6010</v>
      </c>
      <c r="BB141" s="44">
        <v>2009</v>
      </c>
      <c r="BC141" s="90">
        <v>41</v>
      </c>
      <c r="BD141"/>
      <c r="BE141" s="83"/>
      <c r="BF141" s="83"/>
      <c r="BG141" s="85"/>
      <c r="BH141" s="83"/>
      <c r="BI141" s="84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</row>
    <row r="142" spans="1:87" ht="13.5">
      <c r="A142" s="44">
        <v>102</v>
      </c>
      <c r="B142" s="45" t="s">
        <v>283</v>
      </c>
      <c r="C142" s="44">
        <v>2009</v>
      </c>
      <c r="D142" s="78">
        <v>648.35</v>
      </c>
      <c r="E142" s="79">
        <v>239089108</v>
      </c>
      <c r="F142" s="79">
        <v>110694900</v>
      </c>
      <c r="G142" s="79">
        <v>349784008</v>
      </c>
      <c r="H142" s="79">
        <v>227206779</v>
      </c>
      <c r="I142" s="79">
        <v>4685608</v>
      </c>
      <c r="J142" s="79">
        <v>0</v>
      </c>
      <c r="K142" s="79">
        <v>231892387</v>
      </c>
      <c r="L142" s="79">
        <v>117891621</v>
      </c>
      <c r="M142" s="79">
        <v>1433166</v>
      </c>
      <c r="N142" s="79">
        <v>0</v>
      </c>
      <c r="O142" s="79">
        <v>119324787</v>
      </c>
      <c r="P142" s="79">
        <v>42484646</v>
      </c>
      <c r="Q142" s="79">
        <v>11152757</v>
      </c>
      <c r="R142" s="79">
        <v>214422</v>
      </c>
      <c r="S142" s="79">
        <v>19561871</v>
      </c>
      <c r="T142" s="79">
        <v>1619641</v>
      </c>
      <c r="U142" s="79">
        <v>7681570</v>
      </c>
      <c r="V142" s="79">
        <v>5391193</v>
      </c>
      <c r="W142" s="79">
        <v>2424794</v>
      </c>
      <c r="X142" s="79">
        <v>3079980</v>
      </c>
      <c r="Y142" s="79">
        <v>1410521</v>
      </c>
      <c r="Z142" s="79">
        <v>244622</v>
      </c>
      <c r="AA142" s="79">
        <v>5628078</v>
      </c>
      <c r="AB142" s="79">
        <v>7225428</v>
      </c>
      <c r="AC142" s="79">
        <v>108119523</v>
      </c>
      <c r="AD142" s="79">
        <v>11205264</v>
      </c>
      <c r="AE142" s="79">
        <v>0</v>
      </c>
      <c r="AF142" s="79">
        <v>11205264</v>
      </c>
      <c r="AG142" s="79">
        <v>0</v>
      </c>
      <c r="AH142" s="79">
        <v>0</v>
      </c>
      <c r="AI142" s="79">
        <v>11205264</v>
      </c>
      <c r="AJ142" s="47"/>
      <c r="AK142" s="44">
        <v>102</v>
      </c>
      <c r="AL142" s="45" t="s">
        <v>283</v>
      </c>
      <c r="AM142" s="44">
        <v>2009</v>
      </c>
      <c r="AN142" s="90">
        <v>12871</v>
      </c>
      <c r="AO142" s="90">
        <v>42754</v>
      </c>
      <c r="AP142" s="90">
        <v>10065</v>
      </c>
      <c r="AQ142" s="90">
        <v>1.27873</v>
      </c>
      <c r="AR142" s="90">
        <v>29224</v>
      </c>
      <c r="AS142" s="90">
        <v>6880</v>
      </c>
      <c r="AT142" s="90">
        <v>214</v>
      </c>
      <c r="AU142" s="90">
        <v>152</v>
      </c>
      <c r="AV142" s="90">
        <v>0</v>
      </c>
      <c r="AW142" s="90">
        <v>0</v>
      </c>
      <c r="AY142" s="44">
        <v>102</v>
      </c>
      <c r="AZ142" s="45" t="s">
        <v>283</v>
      </c>
      <c r="BA142" s="44">
        <v>6010</v>
      </c>
      <c r="BB142" s="44">
        <v>2009</v>
      </c>
      <c r="BC142" s="90">
        <v>3531</v>
      </c>
      <c r="BD142"/>
      <c r="BE142" s="83"/>
      <c r="BF142" s="83"/>
      <c r="BG142" s="85"/>
      <c r="BH142" s="83"/>
      <c r="BI142" s="84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</row>
    <row r="143" spans="1:87" ht="13.5">
      <c r="A143" s="44">
        <v>104</v>
      </c>
      <c r="B143" s="45" t="s">
        <v>243</v>
      </c>
      <c r="C143" s="44">
        <v>2009</v>
      </c>
      <c r="D143" s="78">
        <v>349.5</v>
      </c>
      <c r="E143" s="79">
        <v>35080684</v>
      </c>
      <c r="F143" s="79">
        <v>62452541</v>
      </c>
      <c r="G143" s="79">
        <v>97533225</v>
      </c>
      <c r="H143" s="79">
        <v>40889022</v>
      </c>
      <c r="I143" s="79">
        <v>5867536</v>
      </c>
      <c r="J143" s="79">
        <v>475142</v>
      </c>
      <c r="K143" s="79">
        <v>47231700</v>
      </c>
      <c r="L143" s="79">
        <v>50301525</v>
      </c>
      <c r="M143" s="79">
        <v>318538</v>
      </c>
      <c r="N143" s="79">
        <v>709471</v>
      </c>
      <c r="O143" s="79">
        <v>51329534</v>
      </c>
      <c r="P143" s="79">
        <v>24106385</v>
      </c>
      <c r="Q143" s="79">
        <v>6314291</v>
      </c>
      <c r="R143" s="79">
        <v>2071720</v>
      </c>
      <c r="S143" s="79">
        <v>5503035</v>
      </c>
      <c r="T143" s="79">
        <v>595626</v>
      </c>
      <c r="U143" s="79">
        <v>4924114</v>
      </c>
      <c r="V143" s="79">
        <v>2729828</v>
      </c>
      <c r="W143" s="79">
        <v>1804542</v>
      </c>
      <c r="X143" s="79">
        <v>944632</v>
      </c>
      <c r="Y143" s="79">
        <v>400274</v>
      </c>
      <c r="Z143" s="79">
        <v>96880</v>
      </c>
      <c r="AA143" s="79">
        <v>3654742</v>
      </c>
      <c r="AB143" s="79">
        <v>618261</v>
      </c>
      <c r="AC143" s="79">
        <v>53764330</v>
      </c>
      <c r="AD143" s="79">
        <v>-2434796</v>
      </c>
      <c r="AE143" s="79">
        <v>-767484</v>
      </c>
      <c r="AF143" s="79">
        <v>-3202280</v>
      </c>
      <c r="AG143" s="79">
        <v>0</v>
      </c>
      <c r="AH143" s="79">
        <v>0</v>
      </c>
      <c r="AI143" s="79">
        <v>-3202280</v>
      </c>
      <c r="AJ143" s="47"/>
      <c r="AK143" s="44">
        <v>104</v>
      </c>
      <c r="AL143" s="45" t="s">
        <v>243</v>
      </c>
      <c r="AM143" s="44">
        <v>2009</v>
      </c>
      <c r="AN143" s="90">
        <v>5972</v>
      </c>
      <c r="AO143" s="90">
        <v>23028</v>
      </c>
      <c r="AP143" s="90">
        <v>6878</v>
      </c>
      <c r="AQ143" s="90">
        <v>0.68252</v>
      </c>
      <c r="AR143" s="90">
        <v>7527</v>
      </c>
      <c r="AS143" s="90">
        <v>2248</v>
      </c>
      <c r="AT143" s="90">
        <v>112</v>
      </c>
      <c r="AU143" s="90">
        <v>85</v>
      </c>
      <c r="AV143" s="90">
        <v>0</v>
      </c>
      <c r="AW143" s="90">
        <v>37</v>
      </c>
      <c r="AY143" s="44">
        <v>104</v>
      </c>
      <c r="AZ143" s="45" t="s">
        <v>243</v>
      </c>
      <c r="BA143" s="44">
        <v>6010</v>
      </c>
      <c r="BB143" s="44">
        <v>2009</v>
      </c>
      <c r="BC143" s="90">
        <v>344</v>
      </c>
      <c r="BD143"/>
      <c r="BE143" s="83"/>
      <c r="BF143" s="83"/>
      <c r="BG143" s="85"/>
      <c r="BH143" s="83"/>
      <c r="BI143" s="84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</row>
    <row r="144" spans="1:87" ht="13.5">
      <c r="A144" s="44">
        <v>106</v>
      </c>
      <c r="B144" s="45" t="s">
        <v>199</v>
      </c>
      <c r="C144" s="44">
        <v>2009</v>
      </c>
      <c r="D144" s="78">
        <v>277.66</v>
      </c>
      <c r="E144" s="79">
        <v>32468504</v>
      </c>
      <c r="F144" s="79">
        <v>47141060</v>
      </c>
      <c r="G144" s="79">
        <v>79609564</v>
      </c>
      <c r="H144" s="79">
        <v>34894484</v>
      </c>
      <c r="I144" s="79">
        <v>1065036</v>
      </c>
      <c r="J144" s="79">
        <v>266864</v>
      </c>
      <c r="K144" s="79">
        <v>36226384</v>
      </c>
      <c r="L144" s="79">
        <v>43383180</v>
      </c>
      <c r="M144" s="79">
        <v>526906</v>
      </c>
      <c r="N144" s="79">
        <v>1268241</v>
      </c>
      <c r="O144" s="79">
        <v>45178327</v>
      </c>
      <c r="P144" s="79">
        <v>17962531</v>
      </c>
      <c r="Q144" s="79">
        <v>3838500</v>
      </c>
      <c r="R144" s="79">
        <v>475978</v>
      </c>
      <c r="S144" s="79">
        <v>5976700</v>
      </c>
      <c r="T144" s="79">
        <v>521703</v>
      </c>
      <c r="U144" s="79">
        <v>5307548</v>
      </c>
      <c r="V144" s="79">
        <v>1366198</v>
      </c>
      <c r="W144" s="79">
        <v>348159</v>
      </c>
      <c r="X144" s="79">
        <v>348514</v>
      </c>
      <c r="Y144" s="79">
        <v>400899</v>
      </c>
      <c r="Z144" s="79">
        <v>203233</v>
      </c>
      <c r="AA144" s="79">
        <v>4512847</v>
      </c>
      <c r="AB144" s="79">
        <v>340612</v>
      </c>
      <c r="AC144" s="79">
        <v>41603422</v>
      </c>
      <c r="AD144" s="79">
        <v>3574905</v>
      </c>
      <c r="AE144" s="79">
        <v>3076605</v>
      </c>
      <c r="AF144" s="79">
        <v>6651510</v>
      </c>
      <c r="AG144" s="79">
        <v>0</v>
      </c>
      <c r="AH144" s="79">
        <v>0</v>
      </c>
      <c r="AI144" s="79">
        <v>6651510</v>
      </c>
      <c r="AJ144" s="47"/>
      <c r="AK144" s="44">
        <v>106</v>
      </c>
      <c r="AL144" s="45" t="s">
        <v>199</v>
      </c>
      <c r="AM144" s="44">
        <v>2009</v>
      </c>
      <c r="AN144" s="81">
        <v>4607</v>
      </c>
      <c r="AO144" s="81">
        <v>14660</v>
      </c>
      <c r="AP144" s="81">
        <v>5218</v>
      </c>
      <c r="AQ144" s="82">
        <v>0.7389</v>
      </c>
      <c r="AR144" s="81">
        <v>5979</v>
      </c>
      <c r="AS144" s="81">
        <v>2128</v>
      </c>
      <c r="AT144" s="81">
        <v>48</v>
      </c>
      <c r="AU144" s="81">
        <v>48</v>
      </c>
      <c r="AV144" s="81">
        <v>0</v>
      </c>
      <c r="AW144" s="81">
        <v>0</v>
      </c>
      <c r="AY144" s="44">
        <v>106</v>
      </c>
      <c r="AZ144" s="45" t="s">
        <v>199</v>
      </c>
      <c r="BA144" s="44">
        <v>6010</v>
      </c>
      <c r="BB144" s="44">
        <v>2009</v>
      </c>
      <c r="BC144" s="90">
        <v>618</v>
      </c>
      <c r="BD144"/>
      <c r="BE144" s="83"/>
      <c r="BF144" s="83"/>
      <c r="BG144" s="85"/>
      <c r="BH144" s="83"/>
      <c r="BI144" s="84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</row>
    <row r="145" spans="1:87" ht="13.5">
      <c r="A145" s="44">
        <v>107</v>
      </c>
      <c r="B145" s="45" t="s">
        <v>226</v>
      </c>
      <c r="C145" s="44">
        <v>2009</v>
      </c>
      <c r="D145" s="78">
        <v>177.92</v>
      </c>
      <c r="E145" s="79">
        <v>10610968</v>
      </c>
      <c r="F145" s="79">
        <v>13193557</v>
      </c>
      <c r="G145" s="79">
        <v>23804525</v>
      </c>
      <c r="H145" s="79">
        <v>7393809</v>
      </c>
      <c r="I145" s="79">
        <v>386263</v>
      </c>
      <c r="J145" s="79">
        <v>0</v>
      </c>
      <c r="K145" s="79">
        <v>7780072</v>
      </c>
      <c r="L145" s="79">
        <v>16024453</v>
      </c>
      <c r="M145" s="79">
        <v>763254</v>
      </c>
      <c r="N145" s="79">
        <v>1184638</v>
      </c>
      <c r="O145" s="79">
        <v>17972345</v>
      </c>
      <c r="P145" s="79">
        <v>8818989</v>
      </c>
      <c r="Q145" s="79">
        <v>1996973</v>
      </c>
      <c r="R145" s="79">
        <v>1361011</v>
      </c>
      <c r="S145" s="79">
        <v>1504304</v>
      </c>
      <c r="T145" s="79">
        <v>374727</v>
      </c>
      <c r="U145" s="79">
        <v>1940557</v>
      </c>
      <c r="V145" s="79">
        <v>502728</v>
      </c>
      <c r="W145" s="79">
        <v>298094</v>
      </c>
      <c r="X145" s="79">
        <v>141284</v>
      </c>
      <c r="Y145" s="79">
        <v>92877</v>
      </c>
      <c r="Z145" s="79">
        <v>119640</v>
      </c>
      <c r="AA145" s="79">
        <v>734457</v>
      </c>
      <c r="AB145" s="79">
        <v>383914</v>
      </c>
      <c r="AC145" s="79">
        <v>18269555</v>
      </c>
      <c r="AD145" s="79">
        <v>-297210</v>
      </c>
      <c r="AE145" s="79">
        <v>0</v>
      </c>
      <c r="AF145" s="79">
        <v>-297210</v>
      </c>
      <c r="AG145" s="79">
        <v>0</v>
      </c>
      <c r="AH145" s="79">
        <v>0</v>
      </c>
      <c r="AI145" s="79">
        <v>-297210</v>
      </c>
      <c r="AJ145" s="47"/>
      <c r="AK145" s="44">
        <v>107</v>
      </c>
      <c r="AL145" s="45" t="s">
        <v>226</v>
      </c>
      <c r="AM145" s="44">
        <v>2009</v>
      </c>
      <c r="AN145" s="90">
        <v>2016</v>
      </c>
      <c r="AO145" s="90">
        <v>6476</v>
      </c>
      <c r="AP145" s="90">
        <v>3123</v>
      </c>
      <c r="AQ145" s="90">
        <v>0.5766</v>
      </c>
      <c r="AR145" s="90">
        <v>1267</v>
      </c>
      <c r="AS145" s="90">
        <v>611</v>
      </c>
      <c r="AT145" s="90">
        <v>27</v>
      </c>
      <c r="AU145" s="90">
        <v>25</v>
      </c>
      <c r="AV145" s="90">
        <v>0</v>
      </c>
      <c r="AW145" s="90">
        <v>0</v>
      </c>
      <c r="AY145" s="44">
        <v>107</v>
      </c>
      <c r="AZ145" s="45" t="s">
        <v>226</v>
      </c>
      <c r="BA145" s="44">
        <v>6010</v>
      </c>
      <c r="BB145" s="44">
        <v>2009</v>
      </c>
      <c r="BC145" s="90">
        <v>144</v>
      </c>
      <c r="BD145"/>
      <c r="BE145" s="83"/>
      <c r="BF145" s="83"/>
      <c r="BG145" s="85"/>
      <c r="BH145" s="83"/>
      <c r="BI145" s="84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</row>
    <row r="146" spans="1:87" ht="13.5">
      <c r="A146" s="44"/>
      <c r="B146" s="45"/>
      <c r="C146" s="44"/>
      <c r="D146" s="78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47"/>
      <c r="AK146" s="44"/>
      <c r="AL146" s="45"/>
      <c r="AM146" s="44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Y146" s="44">
        <v>108</v>
      </c>
      <c r="AZ146" s="45" t="s">
        <v>242</v>
      </c>
      <c r="BA146" s="44">
        <v>6010</v>
      </c>
      <c r="BB146" s="44">
        <v>2009</v>
      </c>
      <c r="BC146" s="90"/>
      <c r="BD146"/>
      <c r="BE146" s="83"/>
      <c r="BF146" s="83"/>
      <c r="BG146" s="85"/>
      <c r="BH146" s="83"/>
      <c r="BI146" s="84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</row>
    <row r="147" spans="1:87" ht="13.5">
      <c r="A147" s="44">
        <v>111</v>
      </c>
      <c r="B147" s="45" t="s">
        <v>205</v>
      </c>
      <c r="C147" s="44">
        <v>2009</v>
      </c>
      <c r="D147" s="78">
        <v>44.87</v>
      </c>
      <c r="E147" s="79">
        <v>904416</v>
      </c>
      <c r="F147" s="79">
        <v>4991768</v>
      </c>
      <c r="G147" s="79">
        <v>5896184</v>
      </c>
      <c r="H147" s="79">
        <v>1065193</v>
      </c>
      <c r="I147" s="79">
        <v>25740</v>
      </c>
      <c r="J147" s="79">
        <v>34665</v>
      </c>
      <c r="K147" s="79">
        <v>1125598</v>
      </c>
      <c r="L147" s="79">
        <v>4770586</v>
      </c>
      <c r="M147" s="79">
        <v>28963</v>
      </c>
      <c r="N147" s="79">
        <v>426795</v>
      </c>
      <c r="O147" s="79">
        <v>5226344</v>
      </c>
      <c r="P147" s="79">
        <v>2612119</v>
      </c>
      <c r="Q147" s="79">
        <v>495838</v>
      </c>
      <c r="R147" s="79">
        <v>270865</v>
      </c>
      <c r="S147" s="79">
        <v>351380</v>
      </c>
      <c r="T147" s="79">
        <v>132844</v>
      </c>
      <c r="U147" s="79">
        <v>613779</v>
      </c>
      <c r="V147" s="79">
        <v>160781</v>
      </c>
      <c r="W147" s="79">
        <v>18118</v>
      </c>
      <c r="X147" s="79">
        <v>80957</v>
      </c>
      <c r="Y147" s="79">
        <v>35120</v>
      </c>
      <c r="Z147" s="79">
        <v>5561</v>
      </c>
      <c r="AA147" s="79">
        <v>176389</v>
      </c>
      <c r="AB147" s="79">
        <v>261099</v>
      </c>
      <c r="AC147" s="79">
        <v>5214850</v>
      </c>
      <c r="AD147" s="79">
        <v>11494</v>
      </c>
      <c r="AE147" s="79">
        <v>103111</v>
      </c>
      <c r="AF147" s="79">
        <v>114605</v>
      </c>
      <c r="AG147" s="79">
        <v>0</v>
      </c>
      <c r="AH147" s="79">
        <v>0</v>
      </c>
      <c r="AI147" s="79">
        <v>114605</v>
      </c>
      <c r="AJ147" s="47"/>
      <c r="AK147" s="44">
        <v>111</v>
      </c>
      <c r="AL147" s="45" t="s">
        <v>205</v>
      </c>
      <c r="AM147" s="44">
        <v>2009</v>
      </c>
      <c r="AN147" s="90">
        <v>588</v>
      </c>
      <c r="AO147" s="90">
        <v>2021</v>
      </c>
      <c r="AP147" s="90">
        <v>919</v>
      </c>
      <c r="AQ147" s="90">
        <v>0.6398</v>
      </c>
      <c r="AR147" s="90">
        <v>310</v>
      </c>
      <c r="AS147" s="90">
        <v>141</v>
      </c>
      <c r="AT147" s="90">
        <v>20</v>
      </c>
      <c r="AU147" s="90">
        <v>8</v>
      </c>
      <c r="AV147" s="90">
        <v>0</v>
      </c>
      <c r="AW147" s="90">
        <v>0</v>
      </c>
      <c r="AY147" s="44">
        <v>111</v>
      </c>
      <c r="AZ147" s="45" t="s">
        <v>205</v>
      </c>
      <c r="BA147" s="44">
        <v>6010</v>
      </c>
      <c r="BB147" s="44">
        <v>2009</v>
      </c>
      <c r="BC147" s="90">
        <v>0</v>
      </c>
      <c r="BD147"/>
      <c r="BE147" s="83"/>
      <c r="BF147" s="83"/>
      <c r="BG147" s="85"/>
      <c r="BH147" s="83"/>
      <c r="BI147" s="84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</row>
    <row r="148" spans="1:87" ht="13.5">
      <c r="A148" s="44">
        <v>125</v>
      </c>
      <c r="B148" s="45" t="s">
        <v>229</v>
      </c>
      <c r="C148" s="44">
        <v>2009</v>
      </c>
      <c r="D148" s="78">
        <v>136.86</v>
      </c>
      <c r="E148" s="79">
        <v>12507824</v>
      </c>
      <c r="F148" s="79">
        <v>20324703</v>
      </c>
      <c r="G148" s="79">
        <v>32832527</v>
      </c>
      <c r="H148" s="79">
        <v>13706171</v>
      </c>
      <c r="I148" s="79">
        <v>1292502</v>
      </c>
      <c r="J148" s="79">
        <v>44455</v>
      </c>
      <c r="K148" s="79">
        <v>15043128</v>
      </c>
      <c r="L148" s="79">
        <v>17789399</v>
      </c>
      <c r="M148" s="79">
        <v>276950</v>
      </c>
      <c r="N148" s="79">
        <v>574525</v>
      </c>
      <c r="O148" s="79">
        <v>18640874</v>
      </c>
      <c r="P148" s="79">
        <v>7755878</v>
      </c>
      <c r="Q148" s="79">
        <v>1878991</v>
      </c>
      <c r="R148" s="79">
        <v>278563</v>
      </c>
      <c r="S148" s="79">
        <v>1297878</v>
      </c>
      <c r="T148" s="79">
        <v>409219</v>
      </c>
      <c r="U148" s="79">
        <v>2602678</v>
      </c>
      <c r="V148" s="79">
        <v>941206</v>
      </c>
      <c r="W148" s="79">
        <v>0</v>
      </c>
      <c r="X148" s="79">
        <v>229797</v>
      </c>
      <c r="Y148" s="79">
        <v>95569</v>
      </c>
      <c r="Z148" s="79">
        <v>252083</v>
      </c>
      <c r="AA148" s="79">
        <v>1231425</v>
      </c>
      <c r="AB148" s="79">
        <v>281948</v>
      </c>
      <c r="AC148" s="79">
        <v>17255235</v>
      </c>
      <c r="AD148" s="79">
        <v>1385639</v>
      </c>
      <c r="AE148" s="79">
        <v>855772</v>
      </c>
      <c r="AF148" s="79">
        <v>2241411</v>
      </c>
      <c r="AG148" s="79">
        <v>0</v>
      </c>
      <c r="AH148" s="79">
        <v>0</v>
      </c>
      <c r="AI148" s="79">
        <v>2241411</v>
      </c>
      <c r="AJ148" s="47"/>
      <c r="AK148" s="44">
        <v>125</v>
      </c>
      <c r="AL148" s="45" t="s">
        <v>229</v>
      </c>
      <c r="AM148" s="44">
        <v>2009</v>
      </c>
      <c r="AN148" s="90">
        <v>1895</v>
      </c>
      <c r="AO148" s="90">
        <v>6032</v>
      </c>
      <c r="AP148" s="90">
        <v>3187</v>
      </c>
      <c r="AQ148" s="90">
        <v>0.3877</v>
      </c>
      <c r="AR148" s="90">
        <v>2298</v>
      </c>
      <c r="AS148" s="90">
        <v>1214</v>
      </c>
      <c r="AT148" s="90">
        <v>42</v>
      </c>
      <c r="AU148" s="90">
        <v>25</v>
      </c>
      <c r="AV148" s="90">
        <v>0</v>
      </c>
      <c r="AW148" s="90">
        <v>0</v>
      </c>
      <c r="AY148" s="44">
        <v>125</v>
      </c>
      <c r="AZ148" s="45" t="s">
        <v>229</v>
      </c>
      <c r="BA148" s="44">
        <v>6010</v>
      </c>
      <c r="BB148" s="44">
        <v>2009</v>
      </c>
      <c r="BC148" s="90">
        <v>0</v>
      </c>
      <c r="BD148"/>
      <c r="BE148" s="83"/>
      <c r="BF148" s="83"/>
      <c r="BG148" s="85"/>
      <c r="BH148" s="83"/>
      <c r="BI148" s="84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</row>
    <row r="149" spans="1:87" ht="13.5">
      <c r="A149" s="44">
        <v>126</v>
      </c>
      <c r="B149" s="45" t="s">
        <v>261</v>
      </c>
      <c r="C149" s="44">
        <v>2009</v>
      </c>
      <c r="D149" s="78">
        <v>1029.62</v>
      </c>
      <c r="E149" s="79">
        <v>240515598</v>
      </c>
      <c r="F149" s="79">
        <v>328056029</v>
      </c>
      <c r="G149" s="79">
        <v>568571627</v>
      </c>
      <c r="H149" s="79">
        <v>347872583</v>
      </c>
      <c r="I149" s="79">
        <v>6964191</v>
      </c>
      <c r="J149" s="79">
        <v>474234</v>
      </c>
      <c r="K149" s="79">
        <v>355311008</v>
      </c>
      <c r="L149" s="79">
        <v>213260619</v>
      </c>
      <c r="M149" s="79">
        <v>13107960</v>
      </c>
      <c r="N149" s="79">
        <v>0</v>
      </c>
      <c r="O149" s="79">
        <v>226368579</v>
      </c>
      <c r="P149" s="79">
        <v>81824536</v>
      </c>
      <c r="Q149" s="79">
        <v>25772768</v>
      </c>
      <c r="R149" s="79">
        <v>18441977</v>
      </c>
      <c r="S149" s="79">
        <v>25375908</v>
      </c>
      <c r="T149" s="79">
        <v>1781011</v>
      </c>
      <c r="U149" s="79">
        <v>17617320</v>
      </c>
      <c r="V149" s="79">
        <v>8708128</v>
      </c>
      <c r="W149" s="79">
        <v>3654683</v>
      </c>
      <c r="X149" s="79">
        <v>2295033</v>
      </c>
      <c r="Y149" s="79">
        <v>2522487</v>
      </c>
      <c r="Z149" s="79">
        <v>2691734</v>
      </c>
      <c r="AA149" s="79">
        <v>29047420</v>
      </c>
      <c r="AB149" s="79">
        <v>2517127</v>
      </c>
      <c r="AC149" s="79">
        <v>222250132</v>
      </c>
      <c r="AD149" s="79">
        <v>4118447</v>
      </c>
      <c r="AE149" s="79">
        <v>528812</v>
      </c>
      <c r="AF149" s="79">
        <v>4647259</v>
      </c>
      <c r="AG149" s="79">
        <v>0</v>
      </c>
      <c r="AH149" s="79">
        <v>0</v>
      </c>
      <c r="AI149" s="79">
        <v>4647259</v>
      </c>
      <c r="AJ149" s="47"/>
      <c r="AK149" s="44">
        <v>126</v>
      </c>
      <c r="AL149" s="45" t="s">
        <v>261</v>
      </c>
      <c r="AM149" s="44">
        <v>2009</v>
      </c>
      <c r="AN149" s="90">
        <v>21534</v>
      </c>
      <c r="AO149" s="90">
        <v>89810</v>
      </c>
      <c r="AP149" s="90">
        <v>19242</v>
      </c>
      <c r="AQ149" s="90">
        <v>0.9058</v>
      </c>
      <c r="AR149" s="90">
        <v>36125</v>
      </c>
      <c r="AS149" s="90">
        <v>7740</v>
      </c>
      <c r="AT149" s="90">
        <v>269</v>
      </c>
      <c r="AU149" s="90">
        <v>176</v>
      </c>
      <c r="AV149" s="90">
        <v>19</v>
      </c>
      <c r="AW149" s="90">
        <v>21</v>
      </c>
      <c r="AY149" s="44">
        <v>126</v>
      </c>
      <c r="AZ149" s="45" t="s">
        <v>261</v>
      </c>
      <c r="BA149" s="44">
        <v>6010</v>
      </c>
      <c r="BB149" s="44">
        <v>2009</v>
      </c>
      <c r="BC149" s="90">
        <v>9478</v>
      </c>
      <c r="BD149"/>
      <c r="BE149" s="83"/>
      <c r="BF149" s="83"/>
      <c r="BG149" s="85"/>
      <c r="BH149" s="83"/>
      <c r="BI149" s="84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</row>
    <row r="150" spans="1:87" ht="13.5">
      <c r="A150" s="44">
        <v>128</v>
      </c>
      <c r="B150" s="45" t="s">
        <v>270</v>
      </c>
      <c r="C150" s="44">
        <v>2009</v>
      </c>
      <c r="D150" s="78">
        <v>3968.08</v>
      </c>
      <c r="E150" s="79">
        <v>793892356</v>
      </c>
      <c r="F150" s="79">
        <v>476033680</v>
      </c>
      <c r="G150" s="79">
        <v>1269926036</v>
      </c>
      <c r="H150" s="79">
        <v>493128835</v>
      </c>
      <c r="I150" s="79">
        <v>18650391</v>
      </c>
      <c r="J150" s="79">
        <v>41307067</v>
      </c>
      <c r="K150" s="79">
        <v>553086293</v>
      </c>
      <c r="L150" s="79">
        <v>716839743</v>
      </c>
      <c r="M150" s="79">
        <v>38903033</v>
      </c>
      <c r="N150" s="79">
        <v>8457744</v>
      </c>
      <c r="O150" s="79">
        <v>764200520</v>
      </c>
      <c r="P150" s="79">
        <v>271921371</v>
      </c>
      <c r="Q150" s="79">
        <v>69382840</v>
      </c>
      <c r="R150" s="79">
        <v>42177157</v>
      </c>
      <c r="S150" s="79">
        <v>143676749</v>
      </c>
      <c r="T150" s="79">
        <v>4806325</v>
      </c>
      <c r="U150" s="79">
        <v>102974443</v>
      </c>
      <c r="V150" s="79">
        <v>36911486</v>
      </c>
      <c r="W150" s="79">
        <v>9484290</v>
      </c>
      <c r="X150" s="79">
        <v>3362921</v>
      </c>
      <c r="Y150" s="79">
        <v>286261</v>
      </c>
      <c r="Z150" s="79">
        <v>4229356</v>
      </c>
      <c r="AA150" s="79">
        <v>11731870</v>
      </c>
      <c r="AB150" s="79">
        <v>4823853</v>
      </c>
      <c r="AC150" s="79">
        <v>705768922</v>
      </c>
      <c r="AD150" s="79">
        <v>58431598</v>
      </c>
      <c r="AE150" s="79">
        <v>4569597</v>
      </c>
      <c r="AF150" s="79">
        <v>63001195</v>
      </c>
      <c r="AG150" s="79">
        <v>0</v>
      </c>
      <c r="AH150" s="79">
        <v>0</v>
      </c>
      <c r="AI150" s="79">
        <v>63001195</v>
      </c>
      <c r="AJ150" s="47"/>
      <c r="AK150" s="44">
        <v>128</v>
      </c>
      <c r="AL150" s="45" t="s">
        <v>270</v>
      </c>
      <c r="AM150" s="44">
        <v>2009</v>
      </c>
      <c r="AN150" s="90">
        <v>48950</v>
      </c>
      <c r="AO150" s="90">
        <v>181506</v>
      </c>
      <c r="AP150" s="90">
        <v>30908</v>
      </c>
      <c r="AQ150" s="90">
        <v>1.4408</v>
      </c>
      <c r="AR150" s="90">
        <v>113468</v>
      </c>
      <c r="AS150" s="90">
        <v>19322</v>
      </c>
      <c r="AT150" s="90">
        <v>450</v>
      </c>
      <c r="AU150" s="90">
        <v>388</v>
      </c>
      <c r="AV150" s="90">
        <v>0</v>
      </c>
      <c r="AW150" s="90">
        <v>0</v>
      </c>
      <c r="AY150" s="44">
        <v>128</v>
      </c>
      <c r="AZ150" s="45" t="s">
        <v>270</v>
      </c>
      <c r="BA150" s="44">
        <v>6010</v>
      </c>
      <c r="BB150" s="44">
        <v>2009</v>
      </c>
      <c r="BC150" s="90">
        <v>40681</v>
      </c>
      <c r="BD150"/>
      <c r="BE150" s="83"/>
      <c r="BF150" s="83"/>
      <c r="BG150" s="85"/>
      <c r="BH150" s="83"/>
      <c r="BI150" s="84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</row>
    <row r="151" spans="1:87" ht="13.5">
      <c r="A151" s="44">
        <v>129</v>
      </c>
      <c r="B151" s="45" t="s">
        <v>284</v>
      </c>
      <c r="C151" s="44">
        <v>2009</v>
      </c>
      <c r="D151" s="78">
        <v>104.87</v>
      </c>
      <c r="E151" s="79">
        <v>3085193</v>
      </c>
      <c r="F151" s="79">
        <v>9600019</v>
      </c>
      <c r="G151" s="79">
        <v>12685212</v>
      </c>
      <c r="H151" s="79">
        <v>1730468</v>
      </c>
      <c r="I151" s="79">
        <v>69078</v>
      </c>
      <c r="J151" s="79">
        <v>56893</v>
      </c>
      <c r="K151" s="79">
        <v>1856439</v>
      </c>
      <c r="L151" s="79">
        <v>10828773</v>
      </c>
      <c r="M151" s="79">
        <v>303648</v>
      </c>
      <c r="N151" s="79">
        <v>932127</v>
      </c>
      <c r="O151" s="79">
        <v>12064548</v>
      </c>
      <c r="P151" s="79">
        <v>4933434</v>
      </c>
      <c r="Q151" s="79">
        <v>1098174</v>
      </c>
      <c r="R151" s="79">
        <v>999313</v>
      </c>
      <c r="S151" s="79">
        <v>717763</v>
      </c>
      <c r="T151" s="79">
        <v>149891</v>
      </c>
      <c r="U151" s="79">
        <v>1591056</v>
      </c>
      <c r="V151" s="79">
        <v>319375</v>
      </c>
      <c r="W151" s="79">
        <v>444454</v>
      </c>
      <c r="X151" s="79">
        <v>182570</v>
      </c>
      <c r="Y151" s="79">
        <v>46025</v>
      </c>
      <c r="Z151" s="79">
        <v>195873</v>
      </c>
      <c r="AA151" s="79">
        <v>954514</v>
      </c>
      <c r="AB151" s="79">
        <v>147289</v>
      </c>
      <c r="AC151" s="79">
        <v>11779731</v>
      </c>
      <c r="AD151" s="79">
        <v>284817</v>
      </c>
      <c r="AE151" s="79">
        <v>219710</v>
      </c>
      <c r="AF151" s="79">
        <v>504527</v>
      </c>
      <c r="AG151" s="79">
        <v>0</v>
      </c>
      <c r="AH151" s="79">
        <v>0</v>
      </c>
      <c r="AI151" s="79">
        <v>504527</v>
      </c>
      <c r="AJ151" s="47"/>
      <c r="AK151" s="44">
        <v>129</v>
      </c>
      <c r="AL151" s="45" t="s">
        <v>284</v>
      </c>
      <c r="AM151" s="44">
        <v>2009</v>
      </c>
      <c r="AN151" s="90">
        <v>591</v>
      </c>
      <c r="AO151" s="90">
        <v>27083</v>
      </c>
      <c r="AP151" s="90">
        <v>826</v>
      </c>
      <c r="AQ151" s="90">
        <v>0.7148</v>
      </c>
      <c r="AR151" s="90">
        <v>6587</v>
      </c>
      <c r="AS151" s="90">
        <v>201</v>
      </c>
      <c r="AT151" s="90">
        <v>25</v>
      </c>
      <c r="AU151" s="90">
        <v>25</v>
      </c>
      <c r="AV151" s="90">
        <v>0</v>
      </c>
      <c r="AW151" s="90">
        <v>0</v>
      </c>
      <c r="AY151" s="44">
        <v>129</v>
      </c>
      <c r="AZ151" s="45" t="s">
        <v>284</v>
      </c>
      <c r="BA151" s="44">
        <v>6010</v>
      </c>
      <c r="BB151" s="44">
        <v>2009</v>
      </c>
      <c r="BC151" s="90">
        <v>0</v>
      </c>
      <c r="BD151"/>
      <c r="BE151" s="83"/>
      <c r="BF151" s="83"/>
      <c r="BG151" s="85"/>
      <c r="BH151" s="83"/>
      <c r="BI151" s="84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</row>
    <row r="152" spans="1:87" ht="13.5">
      <c r="A152" s="44">
        <v>130</v>
      </c>
      <c r="B152" s="45" t="s">
        <v>266</v>
      </c>
      <c r="C152" s="44">
        <v>2009</v>
      </c>
      <c r="D152" s="78">
        <v>1472.69</v>
      </c>
      <c r="E152" s="79">
        <v>300073345</v>
      </c>
      <c r="F152" s="79">
        <v>302491199</v>
      </c>
      <c r="G152" s="79">
        <v>602564544</v>
      </c>
      <c r="H152" s="79">
        <v>350114955</v>
      </c>
      <c r="I152" s="79">
        <v>7830616</v>
      </c>
      <c r="J152" s="79">
        <v>3972490</v>
      </c>
      <c r="K152" s="79">
        <v>361918061</v>
      </c>
      <c r="L152" s="79">
        <v>240646483</v>
      </c>
      <c r="M152" s="79">
        <v>9676704</v>
      </c>
      <c r="N152" s="79">
        <v>0</v>
      </c>
      <c r="O152" s="79">
        <v>250323187</v>
      </c>
      <c r="P152" s="79">
        <v>96148475</v>
      </c>
      <c r="Q152" s="79">
        <v>24194749</v>
      </c>
      <c r="R152" s="79">
        <v>8090756</v>
      </c>
      <c r="S152" s="79">
        <v>35595454</v>
      </c>
      <c r="T152" s="79">
        <v>2519675</v>
      </c>
      <c r="U152" s="79">
        <v>33472366</v>
      </c>
      <c r="V152" s="79">
        <v>15411395</v>
      </c>
      <c r="W152" s="79">
        <v>6648485</v>
      </c>
      <c r="X152" s="79">
        <v>2037377</v>
      </c>
      <c r="Y152" s="79">
        <v>2686434</v>
      </c>
      <c r="Z152" s="79">
        <v>2915226</v>
      </c>
      <c r="AA152" s="79">
        <v>11029660</v>
      </c>
      <c r="AB152" s="79">
        <v>3280059</v>
      </c>
      <c r="AC152" s="79">
        <v>244030111</v>
      </c>
      <c r="AD152" s="79">
        <v>6293076</v>
      </c>
      <c r="AE152" s="79">
        <v>1048762</v>
      </c>
      <c r="AF152" s="79">
        <v>7341838</v>
      </c>
      <c r="AG152" s="79">
        <v>0</v>
      </c>
      <c r="AH152" s="79">
        <v>0</v>
      </c>
      <c r="AI152" s="79">
        <v>7341838</v>
      </c>
      <c r="AJ152" s="47"/>
      <c r="AK152" s="44">
        <v>130</v>
      </c>
      <c r="AL152" s="45" t="s">
        <v>266</v>
      </c>
      <c r="AM152" s="44">
        <v>2009</v>
      </c>
      <c r="AN152" s="90">
        <v>24107</v>
      </c>
      <c r="AO152" s="90">
        <v>94471</v>
      </c>
      <c r="AP152" s="90">
        <v>20424</v>
      </c>
      <c r="AQ152" s="90">
        <v>1.06751</v>
      </c>
      <c r="AR152" s="90">
        <v>47046</v>
      </c>
      <c r="AS152" s="90">
        <v>10171</v>
      </c>
      <c r="AT152" s="90">
        <v>281</v>
      </c>
      <c r="AU152" s="90">
        <v>212</v>
      </c>
      <c r="AV152" s="90">
        <v>0</v>
      </c>
      <c r="AW152" s="90">
        <v>0</v>
      </c>
      <c r="AY152" s="44">
        <v>130</v>
      </c>
      <c r="AZ152" s="45" t="s">
        <v>266</v>
      </c>
      <c r="BA152" s="44">
        <v>6010</v>
      </c>
      <c r="BB152" s="44">
        <v>2009</v>
      </c>
      <c r="BC152" s="90">
        <v>3881</v>
      </c>
      <c r="BD152"/>
      <c r="BE152" s="83"/>
      <c r="BF152" s="83"/>
      <c r="BG152" s="85"/>
      <c r="BH152" s="83"/>
      <c r="BI152" s="84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</row>
    <row r="153" spans="1:87" ht="13.5">
      <c r="A153" s="44">
        <v>131</v>
      </c>
      <c r="B153" s="45" t="s">
        <v>230</v>
      </c>
      <c r="C153" s="44">
        <v>2009</v>
      </c>
      <c r="D153" s="78">
        <v>1994.57</v>
      </c>
      <c r="E153" s="79">
        <v>537553595</v>
      </c>
      <c r="F153" s="79">
        <v>312383825</v>
      </c>
      <c r="G153" s="79">
        <v>849937420</v>
      </c>
      <c r="H153" s="79">
        <v>464442351</v>
      </c>
      <c r="I153" s="79">
        <v>8360701</v>
      </c>
      <c r="J153" s="79">
        <v>606970</v>
      </c>
      <c r="K153" s="79">
        <v>473410022</v>
      </c>
      <c r="L153" s="79">
        <v>376527398</v>
      </c>
      <c r="M153" s="79">
        <v>14635144</v>
      </c>
      <c r="N153" s="79">
        <v>0</v>
      </c>
      <c r="O153" s="79">
        <v>391162542</v>
      </c>
      <c r="P153" s="79">
        <v>140457602</v>
      </c>
      <c r="Q153" s="79">
        <v>34382917</v>
      </c>
      <c r="R153" s="79">
        <v>15124448</v>
      </c>
      <c r="S153" s="79">
        <v>68614198</v>
      </c>
      <c r="T153" s="79">
        <v>3461829</v>
      </c>
      <c r="U153" s="79">
        <v>27155727</v>
      </c>
      <c r="V153" s="79">
        <v>18572920</v>
      </c>
      <c r="W153" s="79">
        <v>6751714</v>
      </c>
      <c r="X153" s="79">
        <v>1788192</v>
      </c>
      <c r="Y153" s="79">
        <v>4355588</v>
      </c>
      <c r="Z153" s="79">
        <v>10208086</v>
      </c>
      <c r="AA153" s="79">
        <v>14331447</v>
      </c>
      <c r="AB153" s="79">
        <v>7359946</v>
      </c>
      <c r="AC153" s="79">
        <v>352564614</v>
      </c>
      <c r="AD153" s="79">
        <v>38597928</v>
      </c>
      <c r="AE153" s="79">
        <v>-35504670</v>
      </c>
      <c r="AF153" s="79">
        <v>3093258</v>
      </c>
      <c r="AG153" s="79">
        <v>0</v>
      </c>
      <c r="AH153" s="79">
        <v>0</v>
      </c>
      <c r="AI153" s="79">
        <v>3093258</v>
      </c>
      <c r="AJ153" s="47"/>
      <c r="AK153" s="44">
        <v>131</v>
      </c>
      <c r="AL153" s="45" t="s">
        <v>230</v>
      </c>
      <c r="AM153" s="44">
        <v>2009</v>
      </c>
      <c r="AN153" s="90">
        <v>40193</v>
      </c>
      <c r="AO153" s="90">
        <v>118478</v>
      </c>
      <c r="AP153" s="90">
        <v>34606</v>
      </c>
      <c r="AQ153" s="90">
        <v>0.9887</v>
      </c>
      <c r="AR153" s="90">
        <v>74933</v>
      </c>
      <c r="AS153" s="90">
        <v>21887</v>
      </c>
      <c r="AT153" s="90">
        <v>337</v>
      </c>
      <c r="AU153" s="90">
        <v>307</v>
      </c>
      <c r="AV153" s="90">
        <v>0</v>
      </c>
      <c r="AW153" s="90">
        <v>0</v>
      </c>
      <c r="AY153" s="44">
        <v>131</v>
      </c>
      <c r="AZ153" s="45" t="s">
        <v>230</v>
      </c>
      <c r="BA153" s="44">
        <v>6010</v>
      </c>
      <c r="BB153" s="44">
        <v>2009</v>
      </c>
      <c r="BC153" s="90">
        <v>7539</v>
      </c>
      <c r="BD153"/>
      <c r="BE153" s="83"/>
      <c r="BF153" s="83"/>
      <c r="BG153" s="85"/>
      <c r="BH153" s="83"/>
      <c r="BI153" s="84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</row>
    <row r="154" spans="1:87" ht="13.5">
      <c r="A154" s="44">
        <v>132</v>
      </c>
      <c r="B154" s="45" t="s">
        <v>235</v>
      </c>
      <c r="C154" s="44">
        <v>2009</v>
      </c>
      <c r="D154" s="78">
        <v>790</v>
      </c>
      <c r="E154" s="79">
        <v>270173413</v>
      </c>
      <c r="F154" s="79">
        <v>223865056</v>
      </c>
      <c r="G154" s="79">
        <v>494038469</v>
      </c>
      <c r="H154" s="79">
        <v>329449519</v>
      </c>
      <c r="I154" s="79">
        <v>21538705</v>
      </c>
      <c r="J154" s="79">
        <v>689168</v>
      </c>
      <c r="K154" s="79">
        <v>351677392</v>
      </c>
      <c r="L154" s="79">
        <v>142361077</v>
      </c>
      <c r="M154" s="79">
        <v>3083587</v>
      </c>
      <c r="N154" s="79">
        <v>0</v>
      </c>
      <c r="O154" s="79">
        <v>145444664</v>
      </c>
      <c r="P154" s="79">
        <v>52213300</v>
      </c>
      <c r="Q154" s="79">
        <v>11318526</v>
      </c>
      <c r="R154" s="79">
        <v>1040414</v>
      </c>
      <c r="S154" s="79">
        <v>19312949</v>
      </c>
      <c r="T154" s="79">
        <v>876569</v>
      </c>
      <c r="U154" s="79">
        <v>11836575</v>
      </c>
      <c r="V154" s="79">
        <v>4681931</v>
      </c>
      <c r="W154" s="79">
        <v>2119752</v>
      </c>
      <c r="X154" s="79">
        <v>1792137</v>
      </c>
      <c r="Y154" s="79">
        <v>1168495</v>
      </c>
      <c r="Z154" s="79">
        <v>640583</v>
      </c>
      <c r="AA154" s="79">
        <v>28854563</v>
      </c>
      <c r="AB154" s="79">
        <v>2221714</v>
      </c>
      <c r="AC154" s="79">
        <v>138077508</v>
      </c>
      <c r="AD154" s="79">
        <v>7367156</v>
      </c>
      <c r="AE154" s="79">
        <v>-3684222</v>
      </c>
      <c r="AF154" s="79">
        <v>3682934</v>
      </c>
      <c r="AG154" s="79">
        <v>0</v>
      </c>
      <c r="AH154" s="79">
        <v>0</v>
      </c>
      <c r="AI154" s="79">
        <v>3682934</v>
      </c>
      <c r="AJ154" s="47"/>
      <c r="AK154" s="44">
        <v>132</v>
      </c>
      <c r="AL154" s="45" t="s">
        <v>235</v>
      </c>
      <c r="AM154" s="44">
        <v>2009</v>
      </c>
      <c r="AN154" s="90">
        <v>12684</v>
      </c>
      <c r="AO154" s="90">
        <v>54150</v>
      </c>
      <c r="AP154" s="90">
        <v>13599</v>
      </c>
      <c r="AQ154" s="90">
        <v>0.9327</v>
      </c>
      <c r="AR154" s="90">
        <v>29613</v>
      </c>
      <c r="AS154" s="90">
        <v>7437</v>
      </c>
      <c r="AT154" s="90">
        <v>106</v>
      </c>
      <c r="AU154" s="90">
        <v>106</v>
      </c>
      <c r="AV154" s="90">
        <v>0</v>
      </c>
      <c r="AW154" s="90">
        <v>0</v>
      </c>
      <c r="AY154" s="44">
        <v>132</v>
      </c>
      <c r="AZ154" s="45" t="s">
        <v>235</v>
      </c>
      <c r="BA154" s="44">
        <v>6010</v>
      </c>
      <c r="BB154" s="44">
        <v>2009</v>
      </c>
      <c r="BC154" s="90">
        <v>2693</v>
      </c>
      <c r="BD154"/>
      <c r="BE154" s="83"/>
      <c r="BF154" s="83"/>
      <c r="BG154" s="85"/>
      <c r="BH154" s="83"/>
      <c r="BI154" s="84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</row>
    <row r="155" spans="1:87" ht="13.5">
      <c r="A155" s="44">
        <v>134</v>
      </c>
      <c r="B155" s="45" t="s">
        <v>215</v>
      </c>
      <c r="C155" s="44">
        <v>2009</v>
      </c>
      <c r="D155" s="78">
        <v>464.22</v>
      </c>
      <c r="E155" s="79">
        <v>44068029</v>
      </c>
      <c r="F155" s="79">
        <v>90414481</v>
      </c>
      <c r="G155" s="79">
        <v>134482510</v>
      </c>
      <c r="H155" s="79">
        <v>66793471</v>
      </c>
      <c r="I155" s="79">
        <v>1024284</v>
      </c>
      <c r="J155" s="79">
        <v>0</v>
      </c>
      <c r="K155" s="79">
        <v>67817755</v>
      </c>
      <c r="L155" s="79">
        <v>66664755</v>
      </c>
      <c r="M155" s="79">
        <v>729317</v>
      </c>
      <c r="N155" s="79">
        <v>2954300</v>
      </c>
      <c r="O155" s="79">
        <v>70348372</v>
      </c>
      <c r="P155" s="79">
        <v>30082000</v>
      </c>
      <c r="Q155" s="79">
        <v>6643387</v>
      </c>
      <c r="R155" s="79">
        <v>5502659</v>
      </c>
      <c r="S155" s="79">
        <v>11006475</v>
      </c>
      <c r="T155" s="79">
        <v>924657</v>
      </c>
      <c r="U155" s="79">
        <v>4900505</v>
      </c>
      <c r="V155" s="79">
        <v>5060219</v>
      </c>
      <c r="W155" s="79">
        <v>900017</v>
      </c>
      <c r="X155" s="79">
        <v>785680</v>
      </c>
      <c r="Y155" s="79">
        <v>537346</v>
      </c>
      <c r="Z155" s="79">
        <v>0</v>
      </c>
      <c r="AA155" s="79">
        <v>1907548</v>
      </c>
      <c r="AB155" s="79">
        <v>548241</v>
      </c>
      <c r="AC155" s="79">
        <v>68798734</v>
      </c>
      <c r="AD155" s="79">
        <v>1549638</v>
      </c>
      <c r="AE155" s="79">
        <v>-1325776</v>
      </c>
      <c r="AF155" s="79">
        <v>223862</v>
      </c>
      <c r="AG155" s="79">
        <v>0</v>
      </c>
      <c r="AH155" s="79">
        <v>0</v>
      </c>
      <c r="AI155" s="79">
        <v>223862</v>
      </c>
      <c r="AJ155" s="47"/>
      <c r="AK155" s="44">
        <v>134</v>
      </c>
      <c r="AL155" s="45" t="s">
        <v>215</v>
      </c>
      <c r="AM155" s="44">
        <v>2009</v>
      </c>
      <c r="AN155" s="90">
        <v>8079</v>
      </c>
      <c r="AO155" s="90">
        <v>28802</v>
      </c>
      <c r="AP155" s="90">
        <v>8871</v>
      </c>
      <c r="AQ155" s="90">
        <v>0.803</v>
      </c>
      <c r="AR155" s="90">
        <v>9438</v>
      </c>
      <c r="AS155" s="90">
        <v>2907</v>
      </c>
      <c r="AT155" s="90">
        <v>43</v>
      </c>
      <c r="AU155" s="90">
        <v>43</v>
      </c>
      <c r="AV155" s="90">
        <v>0</v>
      </c>
      <c r="AW155" s="90">
        <v>0</v>
      </c>
      <c r="AY155" s="44">
        <v>134</v>
      </c>
      <c r="AZ155" s="45" t="s">
        <v>215</v>
      </c>
      <c r="BA155" s="44">
        <v>6010</v>
      </c>
      <c r="BB155" s="44">
        <v>2009</v>
      </c>
      <c r="BC155" s="90">
        <v>1200</v>
      </c>
      <c r="BD155"/>
      <c r="BE155" s="83"/>
      <c r="BF155" s="83"/>
      <c r="BG155" s="85"/>
      <c r="BH155" s="83"/>
      <c r="BI155" s="84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</row>
    <row r="156" spans="1:87" ht="13.5">
      <c r="A156" s="44">
        <v>137</v>
      </c>
      <c r="B156" s="45" t="s">
        <v>220</v>
      </c>
      <c r="C156" s="44">
        <v>2009</v>
      </c>
      <c r="D156" s="78">
        <v>200.22</v>
      </c>
      <c r="E156" s="79">
        <v>9025712</v>
      </c>
      <c r="F156" s="79">
        <v>15066845</v>
      </c>
      <c r="G156" s="79">
        <v>24092557</v>
      </c>
      <c r="H156" s="79">
        <v>3829436</v>
      </c>
      <c r="I156" s="79">
        <v>350064</v>
      </c>
      <c r="J156" s="79">
        <v>0</v>
      </c>
      <c r="K156" s="79">
        <v>4179500</v>
      </c>
      <c r="L156" s="79">
        <v>19913057</v>
      </c>
      <c r="M156" s="79">
        <v>288444</v>
      </c>
      <c r="N156" s="79">
        <v>511892</v>
      </c>
      <c r="O156" s="79">
        <v>20713393</v>
      </c>
      <c r="P156" s="79">
        <v>10672097</v>
      </c>
      <c r="Q156" s="79">
        <v>2897613</v>
      </c>
      <c r="R156" s="79">
        <v>1221933</v>
      </c>
      <c r="S156" s="79">
        <v>1636358</v>
      </c>
      <c r="T156" s="79">
        <v>417790</v>
      </c>
      <c r="U156" s="79">
        <v>890699</v>
      </c>
      <c r="V156" s="79">
        <v>746313</v>
      </c>
      <c r="W156" s="79">
        <v>261639</v>
      </c>
      <c r="X156" s="79">
        <v>176180</v>
      </c>
      <c r="Y156" s="79">
        <v>139636</v>
      </c>
      <c r="Z156" s="79">
        <v>141459</v>
      </c>
      <c r="AA156" s="79">
        <v>763960</v>
      </c>
      <c r="AB156" s="79">
        <v>217300</v>
      </c>
      <c r="AC156" s="79">
        <v>20182977</v>
      </c>
      <c r="AD156" s="79">
        <v>530416</v>
      </c>
      <c r="AE156" s="79">
        <v>48430</v>
      </c>
      <c r="AF156" s="79">
        <v>578846</v>
      </c>
      <c r="AG156" s="79">
        <v>0</v>
      </c>
      <c r="AH156" s="79">
        <v>0</v>
      </c>
      <c r="AI156" s="79">
        <v>578846</v>
      </c>
      <c r="AJ156" s="47"/>
      <c r="AK156" s="44">
        <v>137</v>
      </c>
      <c r="AL156" s="45" t="s">
        <v>220</v>
      </c>
      <c r="AM156" s="44">
        <v>2009</v>
      </c>
      <c r="AN156" s="81">
        <v>1252</v>
      </c>
      <c r="AO156" s="81">
        <v>6879</v>
      </c>
      <c r="AP156" s="81">
        <v>1845</v>
      </c>
      <c r="AQ156" s="82">
        <v>0.67893</v>
      </c>
      <c r="AR156" s="81">
        <v>1376</v>
      </c>
      <c r="AS156" s="81">
        <v>369</v>
      </c>
      <c r="AT156" s="81">
        <v>60</v>
      </c>
      <c r="AU156" s="81">
        <v>60</v>
      </c>
      <c r="AV156" s="81">
        <v>35</v>
      </c>
      <c r="AW156" s="81">
        <v>0</v>
      </c>
      <c r="AY156" s="44">
        <v>137</v>
      </c>
      <c r="AZ156" s="45" t="s">
        <v>220</v>
      </c>
      <c r="BA156" s="44">
        <v>6010</v>
      </c>
      <c r="BB156" s="44">
        <v>2009</v>
      </c>
      <c r="BC156" s="90">
        <v>0</v>
      </c>
      <c r="BD156"/>
      <c r="BE156" s="83"/>
      <c r="BF156" s="83"/>
      <c r="BG156" s="85"/>
      <c r="BH156" s="83"/>
      <c r="BI156" s="84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</row>
    <row r="157" spans="1:87" ht="13.5">
      <c r="A157" s="44">
        <v>138</v>
      </c>
      <c r="B157" s="45" t="s">
        <v>292</v>
      </c>
      <c r="C157" s="44">
        <v>2009</v>
      </c>
      <c r="D157" s="78">
        <v>1084.53</v>
      </c>
      <c r="E157" s="79">
        <v>223805066</v>
      </c>
      <c r="F157" s="79">
        <v>219899830</v>
      </c>
      <c r="G157" s="79">
        <v>443704896</v>
      </c>
      <c r="H157" s="79">
        <v>251917105</v>
      </c>
      <c r="I157" s="79">
        <v>8968352</v>
      </c>
      <c r="J157" s="79">
        <v>0</v>
      </c>
      <c r="K157" s="79">
        <v>260885457</v>
      </c>
      <c r="L157" s="79">
        <v>182819439</v>
      </c>
      <c r="M157" s="79">
        <v>8623126</v>
      </c>
      <c r="N157" s="79">
        <v>4102991</v>
      </c>
      <c r="O157" s="79">
        <v>195545556</v>
      </c>
      <c r="P157" s="79">
        <v>71812839</v>
      </c>
      <c r="Q157" s="79">
        <v>18149070</v>
      </c>
      <c r="R157" s="79">
        <v>5052372</v>
      </c>
      <c r="S157" s="79">
        <v>30477966</v>
      </c>
      <c r="T157" s="79">
        <v>1528037</v>
      </c>
      <c r="U157" s="79">
        <v>12422820</v>
      </c>
      <c r="V157" s="79">
        <v>6325253</v>
      </c>
      <c r="W157" s="79">
        <v>2749462</v>
      </c>
      <c r="X157" s="79">
        <v>2206988</v>
      </c>
      <c r="Y157" s="79">
        <v>932159</v>
      </c>
      <c r="Z157" s="79">
        <v>1438678</v>
      </c>
      <c r="AA157" s="79">
        <v>20444951</v>
      </c>
      <c r="AB157" s="79">
        <v>7799003</v>
      </c>
      <c r="AC157" s="79">
        <v>181339598</v>
      </c>
      <c r="AD157" s="79">
        <v>14205958</v>
      </c>
      <c r="AE157" s="79">
        <v>1230115</v>
      </c>
      <c r="AF157" s="79">
        <v>15436073</v>
      </c>
      <c r="AG157" s="79">
        <v>0</v>
      </c>
      <c r="AH157" s="79">
        <v>0</v>
      </c>
      <c r="AI157" s="79">
        <v>15436073</v>
      </c>
      <c r="AJ157" s="47"/>
      <c r="AK157" s="44">
        <v>138</v>
      </c>
      <c r="AL157" s="45" t="s">
        <v>292</v>
      </c>
      <c r="AM157" s="44">
        <v>2009</v>
      </c>
      <c r="AN157" s="90">
        <v>15975</v>
      </c>
      <c r="AO157" s="90">
        <v>65950</v>
      </c>
      <c r="AP157" s="90">
        <v>15028</v>
      </c>
      <c r="AQ157" s="90">
        <v>0.9231</v>
      </c>
      <c r="AR157" s="90">
        <v>33265</v>
      </c>
      <c r="AS157" s="90">
        <v>7580</v>
      </c>
      <c r="AT157" s="90">
        <v>217</v>
      </c>
      <c r="AU157" s="90">
        <v>156</v>
      </c>
      <c r="AV157" s="90">
        <v>0</v>
      </c>
      <c r="AW157" s="90">
        <v>0</v>
      </c>
      <c r="AY157" s="44">
        <v>138</v>
      </c>
      <c r="AZ157" s="45" t="s">
        <v>258</v>
      </c>
      <c r="BA157" s="44">
        <v>6010</v>
      </c>
      <c r="BB157" s="44">
        <v>2009</v>
      </c>
      <c r="BC157" s="90">
        <v>3419</v>
      </c>
      <c r="BD157"/>
      <c r="BE157" s="83"/>
      <c r="BF157" s="83"/>
      <c r="BG157" s="85"/>
      <c r="BH157" s="83"/>
      <c r="BI157" s="84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</row>
    <row r="158" spans="1:87" ht="13.5">
      <c r="A158" s="44">
        <v>139</v>
      </c>
      <c r="B158" s="45" t="s">
        <v>271</v>
      </c>
      <c r="C158" s="44">
        <v>2009</v>
      </c>
      <c r="D158" s="78">
        <v>955.76</v>
      </c>
      <c r="E158" s="79">
        <v>229981185</v>
      </c>
      <c r="F158" s="79">
        <v>245905013</v>
      </c>
      <c r="G158" s="79">
        <v>475886198</v>
      </c>
      <c r="H158" s="79">
        <v>277972697</v>
      </c>
      <c r="I158" s="79">
        <v>15416570</v>
      </c>
      <c r="J158" s="79">
        <v>2432987</v>
      </c>
      <c r="K158" s="79">
        <v>295822254</v>
      </c>
      <c r="L158" s="79">
        <v>180063944</v>
      </c>
      <c r="M158" s="79">
        <v>6584788</v>
      </c>
      <c r="N158" s="79">
        <v>0</v>
      </c>
      <c r="O158" s="79">
        <v>186648732</v>
      </c>
      <c r="P158" s="79">
        <v>62408415</v>
      </c>
      <c r="Q158" s="79">
        <v>15524426</v>
      </c>
      <c r="R158" s="79">
        <v>16405240</v>
      </c>
      <c r="S158" s="79">
        <v>27628280</v>
      </c>
      <c r="T158" s="79">
        <v>1592482</v>
      </c>
      <c r="U158" s="79">
        <v>26719243</v>
      </c>
      <c r="V158" s="79">
        <v>5365167</v>
      </c>
      <c r="W158" s="79">
        <v>2031358</v>
      </c>
      <c r="X158" s="79">
        <v>926429</v>
      </c>
      <c r="Y158" s="79">
        <v>1209274</v>
      </c>
      <c r="Z158" s="79">
        <v>2325119</v>
      </c>
      <c r="AA158" s="79">
        <v>10837281</v>
      </c>
      <c r="AB158" s="79">
        <v>2504223</v>
      </c>
      <c r="AC158" s="79">
        <v>175476937</v>
      </c>
      <c r="AD158" s="79">
        <v>11171795</v>
      </c>
      <c r="AE158" s="79">
        <v>-46960</v>
      </c>
      <c r="AF158" s="79">
        <v>11124835</v>
      </c>
      <c r="AG158" s="79">
        <v>0</v>
      </c>
      <c r="AH158" s="79">
        <v>0</v>
      </c>
      <c r="AI158" s="79">
        <v>11124835</v>
      </c>
      <c r="AJ158" s="47"/>
      <c r="AK158" s="44">
        <v>139</v>
      </c>
      <c r="AL158" s="45" t="s">
        <v>271</v>
      </c>
      <c r="AM158" s="44">
        <v>2009</v>
      </c>
      <c r="AN158" s="90">
        <v>22355</v>
      </c>
      <c r="AO158" s="90">
        <v>74207</v>
      </c>
      <c r="AP158" s="90">
        <v>19786</v>
      </c>
      <c r="AQ158" s="90">
        <v>0.99581</v>
      </c>
      <c r="AR158" s="90">
        <v>35862</v>
      </c>
      <c r="AS158" s="90">
        <v>9562</v>
      </c>
      <c r="AT158" s="90">
        <v>272</v>
      </c>
      <c r="AU158" s="90">
        <v>182</v>
      </c>
      <c r="AV158" s="90">
        <v>0</v>
      </c>
      <c r="AW158" s="90">
        <v>0</v>
      </c>
      <c r="AY158" s="44">
        <v>139</v>
      </c>
      <c r="AZ158" s="45" t="s">
        <v>271</v>
      </c>
      <c r="BA158" s="44">
        <v>6010</v>
      </c>
      <c r="BB158" s="44">
        <v>2009</v>
      </c>
      <c r="BC158" s="90">
        <v>3625</v>
      </c>
      <c r="BD158"/>
      <c r="BE158" s="83"/>
      <c r="BF158" s="83"/>
      <c r="BG158" s="85"/>
      <c r="BH158" s="83"/>
      <c r="BI158" s="84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</row>
    <row r="159" spans="1:87" ht="13.5">
      <c r="A159" s="44">
        <v>140</v>
      </c>
      <c r="B159" s="45" t="s">
        <v>217</v>
      </c>
      <c r="C159" s="44">
        <v>2009</v>
      </c>
      <c r="D159" s="78">
        <v>347.1</v>
      </c>
      <c r="E159" s="79">
        <v>20558537</v>
      </c>
      <c r="F159" s="79">
        <v>57826012</v>
      </c>
      <c r="G159" s="79">
        <v>78384549</v>
      </c>
      <c r="H159" s="79">
        <v>27611667</v>
      </c>
      <c r="I159" s="79">
        <v>1138851</v>
      </c>
      <c r="J159" s="79">
        <v>465355</v>
      </c>
      <c r="K159" s="79">
        <v>29215873</v>
      </c>
      <c r="L159" s="79">
        <v>49168676</v>
      </c>
      <c r="M159" s="79">
        <v>579260</v>
      </c>
      <c r="N159" s="79">
        <v>399942</v>
      </c>
      <c r="O159" s="79">
        <v>50147878</v>
      </c>
      <c r="P159" s="79">
        <v>22567700</v>
      </c>
      <c r="Q159" s="79">
        <v>5573385</v>
      </c>
      <c r="R159" s="79">
        <v>2248116</v>
      </c>
      <c r="S159" s="79">
        <v>5540358</v>
      </c>
      <c r="T159" s="79">
        <v>721651</v>
      </c>
      <c r="U159" s="79">
        <v>4452197</v>
      </c>
      <c r="V159" s="79">
        <v>2413214</v>
      </c>
      <c r="W159" s="79">
        <v>1017033</v>
      </c>
      <c r="X159" s="79">
        <v>675706</v>
      </c>
      <c r="Y159" s="79">
        <v>610264</v>
      </c>
      <c r="Z159" s="79">
        <v>403504</v>
      </c>
      <c r="AA159" s="79">
        <v>2584698</v>
      </c>
      <c r="AB159" s="79">
        <v>727387</v>
      </c>
      <c r="AC159" s="79">
        <v>49535213</v>
      </c>
      <c r="AD159" s="79">
        <v>612665</v>
      </c>
      <c r="AE159" s="79">
        <v>860492</v>
      </c>
      <c r="AF159" s="79">
        <v>1473157</v>
      </c>
      <c r="AG159" s="79">
        <v>0</v>
      </c>
      <c r="AH159" s="79">
        <v>0</v>
      </c>
      <c r="AI159" s="79">
        <v>1473157</v>
      </c>
      <c r="AJ159" s="47"/>
      <c r="AK159" s="44">
        <v>140</v>
      </c>
      <c r="AL159" s="45" t="s">
        <v>217</v>
      </c>
      <c r="AM159" s="44">
        <v>2009</v>
      </c>
      <c r="AN159" s="90">
        <v>4400</v>
      </c>
      <c r="AO159" s="90">
        <v>15485</v>
      </c>
      <c r="AP159" s="90">
        <v>5872</v>
      </c>
      <c r="AQ159" s="90">
        <v>0.6025</v>
      </c>
      <c r="AR159" s="90">
        <v>4061</v>
      </c>
      <c r="AS159" s="90">
        <v>1540</v>
      </c>
      <c r="AT159" s="90">
        <v>50</v>
      </c>
      <c r="AU159" s="90">
        <v>25</v>
      </c>
      <c r="AV159" s="90">
        <v>0</v>
      </c>
      <c r="AW159" s="90">
        <v>0</v>
      </c>
      <c r="AY159" s="44">
        <v>140</v>
      </c>
      <c r="AZ159" s="45" t="s">
        <v>217</v>
      </c>
      <c r="BA159" s="44">
        <v>6010</v>
      </c>
      <c r="BB159" s="44">
        <v>2009</v>
      </c>
      <c r="BC159" s="90">
        <v>746</v>
      </c>
      <c r="BD159"/>
      <c r="BE159" s="83"/>
      <c r="BF159" s="83"/>
      <c r="BG159" s="85"/>
      <c r="BH159" s="83"/>
      <c r="BI159" s="84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</row>
    <row r="160" spans="1:87" ht="13.5">
      <c r="A160" s="44"/>
      <c r="B160" s="45"/>
      <c r="C160" s="44"/>
      <c r="D160" s="78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47"/>
      <c r="AK160" s="44"/>
      <c r="AL160" s="45"/>
      <c r="AM160" s="44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Y160" s="44">
        <v>141</v>
      </c>
      <c r="AZ160" s="45" t="s">
        <v>203</v>
      </c>
      <c r="BA160" s="44">
        <v>6010</v>
      </c>
      <c r="BB160" s="44">
        <v>2009</v>
      </c>
      <c r="BC160" s="90"/>
      <c r="BD160"/>
      <c r="BE160" s="83"/>
      <c r="BF160" s="83"/>
      <c r="BG160" s="85"/>
      <c r="BH160" s="83"/>
      <c r="BI160" s="84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</row>
    <row r="161" spans="1:87" ht="13.5">
      <c r="A161" s="44">
        <v>142</v>
      </c>
      <c r="B161" s="45" t="s">
        <v>260</v>
      </c>
      <c r="C161" s="44">
        <v>2009</v>
      </c>
      <c r="D161" s="78">
        <v>1904.41</v>
      </c>
      <c r="E161" s="79">
        <v>449759598</v>
      </c>
      <c r="F161" s="79">
        <v>228027313</v>
      </c>
      <c r="G161" s="79">
        <v>677786911</v>
      </c>
      <c r="H161" s="79">
        <v>366001087</v>
      </c>
      <c r="I161" s="79">
        <v>14778329</v>
      </c>
      <c r="J161" s="79">
        <v>0</v>
      </c>
      <c r="K161" s="79">
        <v>380779416</v>
      </c>
      <c r="L161" s="79">
        <v>297007495</v>
      </c>
      <c r="M161" s="79">
        <v>3419614</v>
      </c>
      <c r="N161" s="79">
        <v>0</v>
      </c>
      <c r="O161" s="79">
        <v>300427109</v>
      </c>
      <c r="P161" s="79">
        <v>116843637</v>
      </c>
      <c r="Q161" s="79">
        <v>34158732</v>
      </c>
      <c r="R161" s="79">
        <v>7025156</v>
      </c>
      <c r="S161" s="79">
        <v>54678854</v>
      </c>
      <c r="T161" s="79">
        <v>3311736</v>
      </c>
      <c r="U161" s="79">
        <v>35490485</v>
      </c>
      <c r="V161" s="79">
        <v>12104832</v>
      </c>
      <c r="W161" s="79">
        <v>2679099</v>
      </c>
      <c r="X161" s="79">
        <v>142944</v>
      </c>
      <c r="Y161" s="79">
        <v>2130954</v>
      </c>
      <c r="Z161" s="79">
        <v>3383056</v>
      </c>
      <c r="AA161" s="79">
        <v>14459938</v>
      </c>
      <c r="AB161" s="79">
        <v>2054044</v>
      </c>
      <c r="AC161" s="79">
        <v>288463467</v>
      </c>
      <c r="AD161" s="79">
        <v>11963642</v>
      </c>
      <c r="AE161" s="79">
        <v>-2146639</v>
      </c>
      <c r="AF161" s="79">
        <v>9817003</v>
      </c>
      <c r="AG161" s="79">
        <v>0</v>
      </c>
      <c r="AH161" s="79">
        <v>0</v>
      </c>
      <c r="AI161" s="79">
        <v>9817003</v>
      </c>
      <c r="AJ161" s="47"/>
      <c r="AK161" s="44">
        <v>142</v>
      </c>
      <c r="AL161" s="45" t="s">
        <v>260</v>
      </c>
      <c r="AM161" s="44">
        <v>2009</v>
      </c>
      <c r="AN161" s="90">
        <v>28694</v>
      </c>
      <c r="AO161" s="90">
        <v>97950</v>
      </c>
      <c r="AP161" s="90">
        <v>25284</v>
      </c>
      <c r="AQ161" s="90">
        <v>1.0117</v>
      </c>
      <c r="AR161" s="90">
        <v>64997</v>
      </c>
      <c r="AS161" s="90">
        <v>16778</v>
      </c>
      <c r="AT161" s="90">
        <v>297</v>
      </c>
      <c r="AU161" s="90">
        <v>273</v>
      </c>
      <c r="AV161" s="90">
        <v>0</v>
      </c>
      <c r="AW161" s="90">
        <v>0</v>
      </c>
      <c r="AY161" s="44">
        <v>142</v>
      </c>
      <c r="AZ161" s="45" t="s">
        <v>260</v>
      </c>
      <c r="BA161" s="44">
        <v>6010</v>
      </c>
      <c r="BB161" s="44">
        <v>2009</v>
      </c>
      <c r="BC161" s="90">
        <v>5000</v>
      </c>
      <c r="BD161"/>
      <c r="BE161" s="83"/>
      <c r="BF161" s="83"/>
      <c r="BG161" s="85"/>
      <c r="BH161" s="83"/>
      <c r="BI161" s="84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</row>
    <row r="162" spans="1:87" ht="13.5">
      <c r="A162" s="44">
        <v>145</v>
      </c>
      <c r="B162" s="45" t="s">
        <v>274</v>
      </c>
      <c r="C162" s="44">
        <v>2009</v>
      </c>
      <c r="D162" s="78">
        <v>1970.46</v>
      </c>
      <c r="E162" s="79">
        <v>375438484</v>
      </c>
      <c r="F162" s="79">
        <v>295789917</v>
      </c>
      <c r="G162" s="79">
        <v>671228401</v>
      </c>
      <c r="H162" s="79">
        <v>303747350</v>
      </c>
      <c r="I162" s="79">
        <v>15411146</v>
      </c>
      <c r="J162" s="79">
        <v>2081490</v>
      </c>
      <c r="K162" s="79">
        <v>321239986</v>
      </c>
      <c r="L162" s="79">
        <v>349988415</v>
      </c>
      <c r="M162" s="79">
        <v>14278877</v>
      </c>
      <c r="N162" s="79">
        <v>0</v>
      </c>
      <c r="O162" s="79">
        <v>364267292</v>
      </c>
      <c r="P162" s="79">
        <v>139752225</v>
      </c>
      <c r="Q162" s="79">
        <v>39183469</v>
      </c>
      <c r="R162" s="79">
        <v>1881425</v>
      </c>
      <c r="S162" s="79">
        <v>64159323</v>
      </c>
      <c r="T162" s="79">
        <v>3740304</v>
      </c>
      <c r="U162" s="79">
        <v>56886716</v>
      </c>
      <c r="V162" s="79">
        <v>17768879</v>
      </c>
      <c r="W162" s="79">
        <v>5131767</v>
      </c>
      <c r="X162" s="79">
        <v>4430004</v>
      </c>
      <c r="Y162" s="79">
        <v>5184510</v>
      </c>
      <c r="Z162" s="79">
        <v>2023908</v>
      </c>
      <c r="AA162" s="79">
        <v>13630166</v>
      </c>
      <c r="AB162" s="79">
        <v>4677242</v>
      </c>
      <c r="AC162" s="79">
        <v>358449938</v>
      </c>
      <c r="AD162" s="79">
        <v>5817354</v>
      </c>
      <c r="AE162" s="79">
        <v>-6802115</v>
      </c>
      <c r="AF162" s="79">
        <v>-984761</v>
      </c>
      <c r="AG162" s="79">
        <v>0</v>
      </c>
      <c r="AH162" s="79">
        <v>0</v>
      </c>
      <c r="AI162" s="79">
        <v>-984761</v>
      </c>
      <c r="AJ162" s="47"/>
      <c r="AK162" s="44">
        <v>145</v>
      </c>
      <c r="AL162" s="45" t="s">
        <v>274</v>
      </c>
      <c r="AM162" s="44">
        <v>2009</v>
      </c>
      <c r="AN162" s="90">
        <v>32043</v>
      </c>
      <c r="AO162" s="90">
        <v>107358</v>
      </c>
      <c r="AP162" s="90">
        <v>26797</v>
      </c>
      <c r="AQ162" s="90">
        <v>1.0439</v>
      </c>
      <c r="AR162" s="90">
        <v>59414</v>
      </c>
      <c r="AS162" s="90">
        <v>14830</v>
      </c>
      <c r="AT162" s="90">
        <v>253</v>
      </c>
      <c r="AU162" s="90">
        <v>253</v>
      </c>
      <c r="AV162" s="90">
        <v>0</v>
      </c>
      <c r="AW162" s="90">
        <v>20</v>
      </c>
      <c r="AY162" s="44">
        <v>145</v>
      </c>
      <c r="AZ162" s="45" t="s">
        <v>274</v>
      </c>
      <c r="BA162" s="44">
        <v>6010</v>
      </c>
      <c r="BB162" s="44">
        <v>2009</v>
      </c>
      <c r="BC162" s="90">
        <v>5836</v>
      </c>
      <c r="BD162"/>
      <c r="BE162" s="83"/>
      <c r="BF162" s="83"/>
      <c r="BG162" s="85"/>
      <c r="BH162" s="83"/>
      <c r="BI162" s="84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</row>
    <row r="163" spans="1:87" ht="13.5">
      <c r="A163" s="44">
        <v>147</v>
      </c>
      <c r="B163" s="45" t="s">
        <v>265</v>
      </c>
      <c r="C163" s="44">
        <v>2009</v>
      </c>
      <c r="D163" s="78">
        <v>214.99</v>
      </c>
      <c r="E163" s="79">
        <v>16573318</v>
      </c>
      <c r="F163" s="79">
        <v>31442907</v>
      </c>
      <c r="G163" s="79">
        <v>48016225</v>
      </c>
      <c r="H163" s="79">
        <v>18658144</v>
      </c>
      <c r="I163" s="79">
        <v>676166</v>
      </c>
      <c r="J163" s="79">
        <v>108725</v>
      </c>
      <c r="K163" s="79">
        <v>19443035</v>
      </c>
      <c r="L163" s="79">
        <v>28573190</v>
      </c>
      <c r="M163" s="79">
        <v>473907</v>
      </c>
      <c r="N163" s="79">
        <v>167731</v>
      </c>
      <c r="O163" s="79">
        <v>29214828</v>
      </c>
      <c r="P163" s="79">
        <v>13737019</v>
      </c>
      <c r="Q163" s="79">
        <v>3661584</v>
      </c>
      <c r="R163" s="79">
        <v>2118547</v>
      </c>
      <c r="S163" s="79">
        <v>3660650</v>
      </c>
      <c r="T163" s="79">
        <v>348248</v>
      </c>
      <c r="U163" s="79">
        <v>2683349</v>
      </c>
      <c r="V163" s="79">
        <v>700911</v>
      </c>
      <c r="W163" s="79">
        <v>1034712</v>
      </c>
      <c r="X163" s="79">
        <v>385914</v>
      </c>
      <c r="Y163" s="79">
        <v>165583</v>
      </c>
      <c r="Z163" s="79">
        <v>72728</v>
      </c>
      <c r="AA163" s="79">
        <v>2676526</v>
      </c>
      <c r="AB163" s="79">
        <v>335682</v>
      </c>
      <c r="AC163" s="79">
        <v>31581453</v>
      </c>
      <c r="AD163" s="79">
        <v>-2366625</v>
      </c>
      <c r="AE163" s="79">
        <v>293947</v>
      </c>
      <c r="AF163" s="79">
        <v>-2072678</v>
      </c>
      <c r="AG163" s="79">
        <v>0</v>
      </c>
      <c r="AH163" s="79">
        <v>0</v>
      </c>
      <c r="AI163" s="79">
        <v>-2072678</v>
      </c>
      <c r="AJ163" s="47"/>
      <c r="AK163" s="44">
        <v>147</v>
      </c>
      <c r="AL163" s="45" t="s">
        <v>265</v>
      </c>
      <c r="AM163" s="44">
        <v>2009</v>
      </c>
      <c r="AN163" s="90">
        <v>3023</v>
      </c>
      <c r="AO163" s="90">
        <v>10978</v>
      </c>
      <c r="AP163" s="90">
        <v>3779</v>
      </c>
      <c r="AQ163" s="90">
        <v>0.6591</v>
      </c>
      <c r="AR163" s="90">
        <v>3748</v>
      </c>
      <c r="AS163" s="90">
        <v>1290</v>
      </c>
      <c r="AT163" s="90">
        <v>44</v>
      </c>
      <c r="AU163" s="90">
        <v>30</v>
      </c>
      <c r="AV163" s="90">
        <v>0</v>
      </c>
      <c r="AW163" s="90">
        <v>0</v>
      </c>
      <c r="AY163" s="44">
        <v>147</v>
      </c>
      <c r="AZ163" s="45" t="s">
        <v>265</v>
      </c>
      <c r="BA163" s="44">
        <v>6010</v>
      </c>
      <c r="BB163" s="44">
        <v>2009</v>
      </c>
      <c r="BC163" s="90">
        <v>197</v>
      </c>
      <c r="BD163"/>
      <c r="BE163" s="83"/>
      <c r="BF163" s="83"/>
      <c r="BG163" s="85"/>
      <c r="BH163" s="83"/>
      <c r="BI163" s="84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</row>
    <row r="164" spans="1:87" ht="13.5">
      <c r="A164" s="44">
        <v>148</v>
      </c>
      <c r="B164" s="45" t="s">
        <v>262</v>
      </c>
      <c r="C164" s="44">
        <v>2009</v>
      </c>
      <c r="D164" s="78">
        <v>110.2</v>
      </c>
      <c r="E164" s="79">
        <v>45621109</v>
      </c>
      <c r="F164" s="79">
        <v>0</v>
      </c>
      <c r="G164" s="79">
        <v>45621109</v>
      </c>
      <c r="H164" s="79">
        <v>26723773</v>
      </c>
      <c r="I164" s="79">
        <v>0</v>
      </c>
      <c r="J164" s="79">
        <v>0</v>
      </c>
      <c r="K164" s="79">
        <v>26723773</v>
      </c>
      <c r="L164" s="79">
        <v>18897336</v>
      </c>
      <c r="M164" s="79">
        <v>42427</v>
      </c>
      <c r="N164" s="79">
        <v>0</v>
      </c>
      <c r="O164" s="79">
        <v>18939763</v>
      </c>
      <c r="P164" s="79">
        <v>7395671</v>
      </c>
      <c r="Q164" s="79">
        <v>1230843</v>
      </c>
      <c r="R164" s="79">
        <v>459736</v>
      </c>
      <c r="S164" s="79">
        <v>1494966</v>
      </c>
      <c r="T164" s="79">
        <v>263585</v>
      </c>
      <c r="U164" s="79">
        <v>2618302</v>
      </c>
      <c r="V164" s="79">
        <v>504307</v>
      </c>
      <c r="W164" s="79">
        <v>217634</v>
      </c>
      <c r="X164" s="79">
        <v>451361</v>
      </c>
      <c r="Y164" s="79">
        <v>406245</v>
      </c>
      <c r="Z164" s="79">
        <v>0</v>
      </c>
      <c r="AA164" s="79">
        <v>29857</v>
      </c>
      <c r="AB164" s="79">
        <v>1610378</v>
      </c>
      <c r="AC164" s="79">
        <v>16682885</v>
      </c>
      <c r="AD164" s="79">
        <v>2256878</v>
      </c>
      <c r="AE164" s="79">
        <v>0</v>
      </c>
      <c r="AF164" s="79">
        <v>2256878</v>
      </c>
      <c r="AG164" s="79">
        <v>0</v>
      </c>
      <c r="AH164" s="79">
        <v>0</v>
      </c>
      <c r="AI164" s="79">
        <v>2256878</v>
      </c>
      <c r="AJ164" s="47"/>
      <c r="AK164" s="44">
        <v>148</v>
      </c>
      <c r="AL164" s="45" t="s">
        <v>262</v>
      </c>
      <c r="AM164" s="44">
        <v>2009</v>
      </c>
      <c r="AN164" s="90">
        <v>937</v>
      </c>
      <c r="AO164" s="90">
        <v>10611</v>
      </c>
      <c r="AP164" s="90">
        <v>340</v>
      </c>
      <c r="AQ164" s="90">
        <v>2.7559</v>
      </c>
      <c r="AR164" s="90">
        <v>10611</v>
      </c>
      <c r="AS164" s="90">
        <v>340</v>
      </c>
      <c r="AT164" s="90">
        <v>80</v>
      </c>
      <c r="AU164" s="90">
        <v>42</v>
      </c>
      <c r="AV164" s="90">
        <v>0</v>
      </c>
      <c r="AW164" s="90">
        <v>0</v>
      </c>
      <c r="AY164" s="44">
        <v>148</v>
      </c>
      <c r="AZ164" s="45" t="s">
        <v>262</v>
      </c>
      <c r="BA164" s="44">
        <v>6010</v>
      </c>
      <c r="BB164" s="44">
        <v>2009</v>
      </c>
      <c r="BC164" s="90">
        <v>593</v>
      </c>
      <c r="BD164"/>
      <c r="BE164" s="83"/>
      <c r="BF164" s="83"/>
      <c r="BG164" s="85"/>
      <c r="BH164" s="83"/>
      <c r="BI164" s="84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</row>
    <row r="165" spans="1:87" ht="13.5">
      <c r="A165" s="44">
        <v>150</v>
      </c>
      <c r="B165" s="45" t="s">
        <v>202</v>
      </c>
      <c r="C165" s="44">
        <v>2009</v>
      </c>
      <c r="D165" s="78">
        <v>152.56</v>
      </c>
      <c r="E165" s="79">
        <v>5417564</v>
      </c>
      <c r="F165" s="79">
        <v>19477239</v>
      </c>
      <c r="G165" s="79">
        <v>24894803</v>
      </c>
      <c r="H165" s="79">
        <v>6703909</v>
      </c>
      <c r="I165" s="79">
        <v>252349</v>
      </c>
      <c r="J165" s="79">
        <v>52452</v>
      </c>
      <c r="K165" s="79">
        <v>7008710</v>
      </c>
      <c r="L165" s="79">
        <v>17886093</v>
      </c>
      <c r="M165" s="79">
        <v>1036397</v>
      </c>
      <c r="N165" s="79">
        <v>268494</v>
      </c>
      <c r="O165" s="79">
        <v>19190984</v>
      </c>
      <c r="P165" s="79">
        <v>6777991</v>
      </c>
      <c r="Q165" s="79">
        <v>1772904</v>
      </c>
      <c r="R165" s="79">
        <v>2841585</v>
      </c>
      <c r="S165" s="79">
        <v>1459530</v>
      </c>
      <c r="T165" s="79">
        <v>172105</v>
      </c>
      <c r="U165" s="79">
        <v>2269735</v>
      </c>
      <c r="V165" s="79">
        <v>497189</v>
      </c>
      <c r="W165" s="79">
        <v>489884</v>
      </c>
      <c r="X165" s="79">
        <v>166753</v>
      </c>
      <c r="Y165" s="79">
        <v>84742</v>
      </c>
      <c r="Z165" s="79">
        <v>45911</v>
      </c>
      <c r="AA165" s="79">
        <v>622228</v>
      </c>
      <c r="AB165" s="79">
        <v>261130</v>
      </c>
      <c r="AC165" s="79">
        <v>17461687</v>
      </c>
      <c r="AD165" s="79">
        <v>1729297</v>
      </c>
      <c r="AE165" s="79">
        <v>0</v>
      </c>
      <c r="AF165" s="79">
        <v>1729297</v>
      </c>
      <c r="AG165" s="79">
        <v>0</v>
      </c>
      <c r="AH165" s="79">
        <v>0</v>
      </c>
      <c r="AI165" s="79">
        <v>1729297</v>
      </c>
      <c r="AJ165" s="47"/>
      <c r="AK165" s="44">
        <v>150</v>
      </c>
      <c r="AL165" s="45" t="s">
        <v>202</v>
      </c>
      <c r="AM165" s="44">
        <v>2009</v>
      </c>
      <c r="AN165" s="90">
        <v>2219</v>
      </c>
      <c r="AO165" s="90">
        <v>8794</v>
      </c>
      <c r="AP165" s="90">
        <v>3387</v>
      </c>
      <c r="AQ165" s="90">
        <v>0.5559</v>
      </c>
      <c r="AR165" s="90">
        <v>1062</v>
      </c>
      <c r="AS165" s="90">
        <v>409</v>
      </c>
      <c r="AT165" s="90">
        <v>25</v>
      </c>
      <c r="AU165" s="90">
        <v>25</v>
      </c>
      <c r="AV165" s="90">
        <v>0</v>
      </c>
      <c r="AW165" s="90">
        <v>0</v>
      </c>
      <c r="AY165" s="44">
        <v>150</v>
      </c>
      <c r="AZ165" s="45" t="s">
        <v>202</v>
      </c>
      <c r="BA165" s="44">
        <v>6010</v>
      </c>
      <c r="BB165" s="44">
        <v>2009</v>
      </c>
      <c r="BC165" s="90">
        <v>0</v>
      </c>
      <c r="BD165"/>
      <c r="BE165" s="83"/>
      <c r="BF165" s="83"/>
      <c r="BG165" s="85"/>
      <c r="BH165" s="83"/>
      <c r="BI165" s="84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</row>
    <row r="166" spans="1:87" ht="13.5">
      <c r="A166" s="44">
        <v>152</v>
      </c>
      <c r="B166" s="45" t="s">
        <v>223</v>
      </c>
      <c r="C166" s="44">
        <v>2009</v>
      </c>
      <c r="D166" s="78">
        <v>400.49</v>
      </c>
      <c r="E166" s="79">
        <v>36218983</v>
      </c>
      <c r="F166" s="79">
        <v>84539364</v>
      </c>
      <c r="G166" s="79">
        <v>120758347</v>
      </c>
      <c r="H166" s="79">
        <v>53471184</v>
      </c>
      <c r="I166" s="79">
        <v>3711755</v>
      </c>
      <c r="J166" s="79">
        <v>67205</v>
      </c>
      <c r="K166" s="79">
        <v>57250144</v>
      </c>
      <c r="L166" s="79">
        <v>63508203</v>
      </c>
      <c r="M166" s="79">
        <v>2389977</v>
      </c>
      <c r="N166" s="79">
        <v>1944833</v>
      </c>
      <c r="O166" s="79">
        <v>67843013</v>
      </c>
      <c r="P166" s="79">
        <v>25929806</v>
      </c>
      <c r="Q166" s="79">
        <v>8776847</v>
      </c>
      <c r="R166" s="79">
        <v>2956123</v>
      </c>
      <c r="S166" s="79">
        <v>6292159</v>
      </c>
      <c r="T166" s="79">
        <v>752084</v>
      </c>
      <c r="U166" s="79">
        <v>5721789</v>
      </c>
      <c r="V166" s="79">
        <v>2908413</v>
      </c>
      <c r="W166" s="79">
        <v>426990</v>
      </c>
      <c r="X166" s="79">
        <v>690542</v>
      </c>
      <c r="Y166" s="79">
        <v>548657</v>
      </c>
      <c r="Z166" s="79">
        <v>131915</v>
      </c>
      <c r="AA166" s="79">
        <v>5878881</v>
      </c>
      <c r="AB166" s="79">
        <v>1364945</v>
      </c>
      <c r="AC166" s="79">
        <v>62379151</v>
      </c>
      <c r="AD166" s="79">
        <v>5463862</v>
      </c>
      <c r="AE166" s="79">
        <v>939279</v>
      </c>
      <c r="AF166" s="79">
        <v>6403141</v>
      </c>
      <c r="AG166" s="79">
        <v>0</v>
      </c>
      <c r="AH166" s="79">
        <v>0</v>
      </c>
      <c r="AI166" s="79">
        <v>6403141</v>
      </c>
      <c r="AJ166" s="47"/>
      <c r="AK166" s="44">
        <v>152</v>
      </c>
      <c r="AL166" s="45" t="s">
        <v>223</v>
      </c>
      <c r="AM166" s="44">
        <v>2009</v>
      </c>
      <c r="AN166" s="90">
        <v>4267</v>
      </c>
      <c r="AO166" s="90">
        <v>17681</v>
      </c>
      <c r="AP166" s="90">
        <v>5735</v>
      </c>
      <c r="AQ166" s="90">
        <v>0.6332</v>
      </c>
      <c r="AR166" s="90">
        <v>5303</v>
      </c>
      <c r="AS166" s="90">
        <v>1720</v>
      </c>
      <c r="AT166" s="90">
        <v>68</v>
      </c>
      <c r="AU166" s="90">
        <v>25</v>
      </c>
      <c r="AV166" s="90">
        <v>0</v>
      </c>
      <c r="AW166" s="90">
        <v>0</v>
      </c>
      <c r="AY166" s="44">
        <v>152</v>
      </c>
      <c r="AZ166" s="45" t="s">
        <v>223</v>
      </c>
      <c r="BA166" s="44">
        <v>6010</v>
      </c>
      <c r="BB166" s="44">
        <v>2009</v>
      </c>
      <c r="BC166" s="90">
        <v>1284</v>
      </c>
      <c r="BD166"/>
      <c r="BE166" s="83"/>
      <c r="BF166" s="83"/>
      <c r="BG166" s="85"/>
      <c r="BH166" s="83"/>
      <c r="BI166" s="84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</row>
    <row r="167" spans="1:87" ht="13.5">
      <c r="A167" s="44">
        <v>153</v>
      </c>
      <c r="B167" s="45" t="s">
        <v>249</v>
      </c>
      <c r="C167" s="44">
        <v>2009</v>
      </c>
      <c r="D167" s="78">
        <v>154.17</v>
      </c>
      <c r="E167" s="79">
        <v>12541220</v>
      </c>
      <c r="F167" s="79">
        <v>20629637</v>
      </c>
      <c r="G167" s="79">
        <v>33170857</v>
      </c>
      <c r="H167" s="79">
        <v>9117297</v>
      </c>
      <c r="I167" s="79">
        <v>216355</v>
      </c>
      <c r="J167" s="79">
        <v>0</v>
      </c>
      <c r="K167" s="79">
        <v>9333652</v>
      </c>
      <c r="L167" s="79">
        <v>23837205</v>
      </c>
      <c r="M167" s="79">
        <v>372743</v>
      </c>
      <c r="N167" s="79">
        <v>0</v>
      </c>
      <c r="O167" s="79">
        <v>24209948</v>
      </c>
      <c r="P167" s="79">
        <v>8461060</v>
      </c>
      <c r="Q167" s="79">
        <v>2417376</v>
      </c>
      <c r="R167" s="79">
        <v>1308765</v>
      </c>
      <c r="S167" s="79">
        <v>3350255</v>
      </c>
      <c r="T167" s="79">
        <v>544710</v>
      </c>
      <c r="U167" s="79">
        <v>2747148</v>
      </c>
      <c r="V167" s="79">
        <v>2014436</v>
      </c>
      <c r="W167" s="79">
        <v>125039</v>
      </c>
      <c r="X167" s="79">
        <v>205112</v>
      </c>
      <c r="Y167" s="79">
        <v>179355</v>
      </c>
      <c r="Z167" s="79">
        <v>23525</v>
      </c>
      <c r="AA167" s="79">
        <v>493265</v>
      </c>
      <c r="AB167" s="79">
        <v>335675</v>
      </c>
      <c r="AC167" s="79">
        <v>22205721</v>
      </c>
      <c r="AD167" s="79">
        <v>2004227</v>
      </c>
      <c r="AE167" s="79">
        <v>199984</v>
      </c>
      <c r="AF167" s="79">
        <v>2204211</v>
      </c>
      <c r="AG167" s="79">
        <v>0</v>
      </c>
      <c r="AH167" s="79">
        <v>0</v>
      </c>
      <c r="AI167" s="79">
        <v>2204211</v>
      </c>
      <c r="AJ167" s="47"/>
      <c r="AK167" s="44">
        <v>153</v>
      </c>
      <c r="AL167" s="45" t="s">
        <v>249</v>
      </c>
      <c r="AM167" s="44">
        <v>2009</v>
      </c>
      <c r="AN167" s="90">
        <v>1813</v>
      </c>
      <c r="AO167" s="90">
        <v>8043</v>
      </c>
      <c r="AP167" s="90">
        <v>2197</v>
      </c>
      <c r="AQ167" s="90">
        <v>0.784</v>
      </c>
      <c r="AR167" s="90">
        <v>2995</v>
      </c>
      <c r="AS167" s="90">
        <v>818</v>
      </c>
      <c r="AT167" s="90">
        <v>48</v>
      </c>
      <c r="AU167" s="90">
        <v>25</v>
      </c>
      <c r="AV167" s="90">
        <v>0</v>
      </c>
      <c r="AW167" s="90">
        <v>0</v>
      </c>
      <c r="AY167" s="44">
        <v>153</v>
      </c>
      <c r="AZ167" s="45" t="s">
        <v>249</v>
      </c>
      <c r="BA167" s="44">
        <v>6010</v>
      </c>
      <c r="BB167" s="44">
        <v>2009</v>
      </c>
      <c r="BC167" s="90">
        <v>0</v>
      </c>
      <c r="BD167"/>
      <c r="BE167" s="83"/>
      <c r="BF167" s="83"/>
      <c r="BG167" s="85"/>
      <c r="BH167" s="83"/>
      <c r="BI167" s="84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</row>
    <row r="168" spans="1:87" ht="13.5">
      <c r="A168" s="44">
        <v>155</v>
      </c>
      <c r="B168" s="45" t="s">
        <v>245</v>
      </c>
      <c r="C168" s="44">
        <v>2009</v>
      </c>
      <c r="D168" s="78">
        <v>2284.83</v>
      </c>
      <c r="E168" s="79">
        <v>446578300</v>
      </c>
      <c r="F168" s="79">
        <v>449347807</v>
      </c>
      <c r="G168" s="79">
        <v>895926107</v>
      </c>
      <c r="H168" s="79">
        <v>519140869</v>
      </c>
      <c r="I168" s="79">
        <v>14124290</v>
      </c>
      <c r="J168" s="79">
        <v>2098439</v>
      </c>
      <c r="K168" s="79">
        <v>535363598</v>
      </c>
      <c r="L168" s="79">
        <v>360562509</v>
      </c>
      <c r="M168" s="79">
        <v>21758449</v>
      </c>
      <c r="N168" s="79">
        <v>19423202</v>
      </c>
      <c r="O168" s="79">
        <v>401744160</v>
      </c>
      <c r="P168" s="79">
        <v>153161691</v>
      </c>
      <c r="Q168" s="79">
        <v>44249882</v>
      </c>
      <c r="R168" s="79">
        <v>13229470</v>
      </c>
      <c r="S168" s="79">
        <v>46589949</v>
      </c>
      <c r="T168" s="79">
        <v>4903470</v>
      </c>
      <c r="U168" s="79">
        <v>39606258</v>
      </c>
      <c r="V168" s="79">
        <v>22136174</v>
      </c>
      <c r="W168" s="79">
        <v>8505996</v>
      </c>
      <c r="X168" s="79">
        <v>2194154</v>
      </c>
      <c r="Y168" s="79">
        <v>3432183</v>
      </c>
      <c r="Z168" s="79">
        <v>7970045</v>
      </c>
      <c r="AA168" s="79">
        <v>29014971</v>
      </c>
      <c r="AB168" s="79">
        <v>8406715</v>
      </c>
      <c r="AC168" s="79">
        <v>383400958</v>
      </c>
      <c r="AD168" s="79">
        <v>18343202</v>
      </c>
      <c r="AE168" s="79">
        <v>-496250</v>
      </c>
      <c r="AF168" s="79">
        <v>17846952</v>
      </c>
      <c r="AG168" s="79">
        <v>0</v>
      </c>
      <c r="AH168" s="79">
        <v>0</v>
      </c>
      <c r="AI168" s="79">
        <v>17846952</v>
      </c>
      <c r="AJ168" s="47"/>
      <c r="AK168" s="44">
        <v>155</v>
      </c>
      <c r="AL168" s="45" t="s">
        <v>245</v>
      </c>
      <c r="AM168" s="44">
        <v>2009</v>
      </c>
      <c r="AN168" s="90">
        <v>34729</v>
      </c>
      <c r="AO168" s="90">
        <v>109119</v>
      </c>
      <c r="AP168" s="90">
        <v>33181</v>
      </c>
      <c r="AQ168" s="90">
        <v>0.8448</v>
      </c>
      <c r="AR168" s="90">
        <v>54391</v>
      </c>
      <c r="AS168" s="90">
        <v>16539</v>
      </c>
      <c r="AT168" s="90">
        <v>303</v>
      </c>
      <c r="AU168" s="90">
        <v>243</v>
      </c>
      <c r="AV168" s="90">
        <v>0</v>
      </c>
      <c r="AW168" s="90">
        <v>0</v>
      </c>
      <c r="AY168" s="44">
        <v>155</v>
      </c>
      <c r="AZ168" s="45" t="s">
        <v>245</v>
      </c>
      <c r="BA168" s="44">
        <v>6010</v>
      </c>
      <c r="BB168" s="44">
        <v>2009</v>
      </c>
      <c r="BC168" s="90">
        <v>3602</v>
      </c>
      <c r="BD168"/>
      <c r="BE168" s="83"/>
      <c r="BF168" s="83"/>
      <c r="BG168" s="85"/>
      <c r="BH168" s="83"/>
      <c r="BI168" s="84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</row>
    <row r="169" spans="1:87" ht="13.5">
      <c r="A169" s="44">
        <v>156</v>
      </c>
      <c r="B169" s="45" t="s">
        <v>248</v>
      </c>
      <c r="C169" s="44">
        <v>2009</v>
      </c>
      <c r="D169" s="78">
        <v>534.04</v>
      </c>
      <c r="E169" s="79">
        <v>33177742</v>
      </c>
      <c r="F169" s="79">
        <v>112089522</v>
      </c>
      <c r="G169" s="79">
        <v>145267264</v>
      </c>
      <c r="H169" s="79">
        <v>74425630</v>
      </c>
      <c r="I169" s="79">
        <v>1811850</v>
      </c>
      <c r="J169" s="79">
        <v>388948</v>
      </c>
      <c r="K169" s="79">
        <v>76626428</v>
      </c>
      <c r="L169" s="79">
        <v>68640836</v>
      </c>
      <c r="M169" s="79">
        <v>991945</v>
      </c>
      <c r="N169" s="79">
        <v>7364330</v>
      </c>
      <c r="O169" s="79">
        <v>76997111</v>
      </c>
      <c r="P169" s="79">
        <v>34421900</v>
      </c>
      <c r="Q169" s="79">
        <v>7716681</v>
      </c>
      <c r="R169" s="79">
        <v>6606094</v>
      </c>
      <c r="S169" s="79">
        <v>9141187</v>
      </c>
      <c r="T169" s="79">
        <v>1359676</v>
      </c>
      <c r="U169" s="79">
        <v>6089909</v>
      </c>
      <c r="V169" s="79">
        <v>1955313</v>
      </c>
      <c r="W169" s="79">
        <v>542460</v>
      </c>
      <c r="X169" s="79">
        <v>558003</v>
      </c>
      <c r="Y169" s="79">
        <v>731211</v>
      </c>
      <c r="Z169" s="79">
        <v>503141</v>
      </c>
      <c r="AA169" s="79">
        <v>3672552</v>
      </c>
      <c r="AB169" s="79">
        <v>1013602</v>
      </c>
      <c r="AC169" s="79">
        <v>74311729</v>
      </c>
      <c r="AD169" s="79">
        <v>2685382</v>
      </c>
      <c r="AE169" s="79">
        <v>-543266</v>
      </c>
      <c r="AF169" s="79">
        <v>2142116</v>
      </c>
      <c r="AG169" s="79">
        <v>0</v>
      </c>
      <c r="AH169" s="79">
        <v>0</v>
      </c>
      <c r="AI169" s="79">
        <v>2142116</v>
      </c>
      <c r="AJ169" s="47"/>
      <c r="AK169" s="44">
        <v>156</v>
      </c>
      <c r="AL169" s="45" t="s">
        <v>248</v>
      </c>
      <c r="AM169" s="44">
        <v>2009</v>
      </c>
      <c r="AN169" s="90">
        <v>6463</v>
      </c>
      <c r="AO169" s="90">
        <v>22466</v>
      </c>
      <c r="AP169" s="90">
        <v>8091</v>
      </c>
      <c r="AQ169" s="90">
        <v>0.75</v>
      </c>
      <c r="AR169" s="90">
        <v>5131</v>
      </c>
      <c r="AS169" s="90">
        <v>1848</v>
      </c>
      <c r="AT169" s="90">
        <v>25</v>
      </c>
      <c r="AU169" s="90">
        <v>25</v>
      </c>
      <c r="AV169" s="90">
        <v>0</v>
      </c>
      <c r="AW169" s="90">
        <v>0</v>
      </c>
      <c r="AY169" s="44">
        <v>156</v>
      </c>
      <c r="AZ169" s="45" t="s">
        <v>248</v>
      </c>
      <c r="BA169" s="44">
        <v>6010</v>
      </c>
      <c r="BB169" s="44">
        <v>2009</v>
      </c>
      <c r="BC169" s="90">
        <v>673</v>
      </c>
      <c r="BD169"/>
      <c r="BE169" s="83"/>
      <c r="BF169" s="83"/>
      <c r="BG169" s="85"/>
      <c r="BH169" s="83"/>
      <c r="BI169" s="84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</row>
    <row r="170" spans="1:87" ht="13.5">
      <c r="A170" s="44">
        <v>157</v>
      </c>
      <c r="B170" s="45" t="s">
        <v>269</v>
      </c>
      <c r="C170" s="44">
        <v>2009</v>
      </c>
      <c r="D170" s="78">
        <v>358.53</v>
      </c>
      <c r="E170" s="79">
        <v>44161026</v>
      </c>
      <c r="F170" s="79">
        <v>9868008</v>
      </c>
      <c r="G170" s="79">
        <v>54029034</v>
      </c>
      <c r="H170" s="79">
        <v>21369105</v>
      </c>
      <c r="I170" s="79">
        <v>56187</v>
      </c>
      <c r="J170" s="79">
        <v>0</v>
      </c>
      <c r="K170" s="79">
        <v>21425292</v>
      </c>
      <c r="L170" s="79">
        <v>32603742</v>
      </c>
      <c r="M170" s="79">
        <v>1285765</v>
      </c>
      <c r="N170" s="79">
        <v>0</v>
      </c>
      <c r="O170" s="79">
        <v>33889507</v>
      </c>
      <c r="P170" s="79">
        <v>19441692</v>
      </c>
      <c r="Q170" s="79">
        <v>4572649</v>
      </c>
      <c r="R170" s="79">
        <v>293347</v>
      </c>
      <c r="S170" s="79">
        <v>1881027</v>
      </c>
      <c r="T170" s="79">
        <v>693662</v>
      </c>
      <c r="U170" s="79">
        <v>4100380</v>
      </c>
      <c r="V170" s="79">
        <v>840784</v>
      </c>
      <c r="W170" s="79">
        <v>388216</v>
      </c>
      <c r="X170" s="79">
        <v>140875</v>
      </c>
      <c r="Y170" s="79">
        <v>38175</v>
      </c>
      <c r="Z170" s="79">
        <v>13955</v>
      </c>
      <c r="AA170" s="79">
        <v>753473</v>
      </c>
      <c r="AB170" s="79">
        <v>625608</v>
      </c>
      <c r="AC170" s="79">
        <v>33783843</v>
      </c>
      <c r="AD170" s="79">
        <v>105664</v>
      </c>
      <c r="AE170" s="79">
        <v>-35626</v>
      </c>
      <c r="AF170" s="79">
        <v>70038</v>
      </c>
      <c r="AG170" s="79">
        <v>0</v>
      </c>
      <c r="AH170" s="79">
        <v>0</v>
      </c>
      <c r="AI170" s="79">
        <v>70038</v>
      </c>
      <c r="AJ170" s="47"/>
      <c r="AK170" s="44">
        <v>157</v>
      </c>
      <c r="AL170" s="45" t="s">
        <v>269</v>
      </c>
      <c r="AM170" s="44">
        <v>2009</v>
      </c>
      <c r="AN170" s="90">
        <v>2947</v>
      </c>
      <c r="AO170" s="90">
        <v>27653</v>
      </c>
      <c r="AP170" s="90">
        <v>2035</v>
      </c>
      <c r="AQ170" s="90">
        <v>1.4483</v>
      </c>
      <c r="AR170" s="90">
        <v>22602</v>
      </c>
      <c r="AS170" s="90">
        <v>1663</v>
      </c>
      <c r="AT170" s="90">
        <v>102</v>
      </c>
      <c r="AU170" s="90">
        <v>72</v>
      </c>
      <c r="AV170" s="90">
        <v>0</v>
      </c>
      <c r="AW170" s="90">
        <v>0</v>
      </c>
      <c r="AY170" s="44">
        <v>157</v>
      </c>
      <c r="AZ170" s="45" t="s">
        <v>269</v>
      </c>
      <c r="BA170" s="44">
        <v>6010</v>
      </c>
      <c r="BB170" s="44">
        <v>2009</v>
      </c>
      <c r="BC170" s="90">
        <v>0</v>
      </c>
      <c r="BD170"/>
      <c r="BE170" s="83"/>
      <c r="BF170" s="83"/>
      <c r="BG170" s="85"/>
      <c r="BH170" s="83"/>
      <c r="BI170" s="84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</row>
    <row r="171" spans="1:87" ht="13.5">
      <c r="A171" s="44">
        <v>158</v>
      </c>
      <c r="B171" s="45" t="s">
        <v>198</v>
      </c>
      <c r="C171" s="44">
        <v>2009</v>
      </c>
      <c r="D171" s="78">
        <v>78.76</v>
      </c>
      <c r="E171" s="79">
        <v>2082897</v>
      </c>
      <c r="F171" s="79">
        <v>8160960</v>
      </c>
      <c r="G171" s="79">
        <v>10243857</v>
      </c>
      <c r="H171" s="79">
        <v>1366327</v>
      </c>
      <c r="I171" s="79">
        <v>315287</v>
      </c>
      <c r="J171" s="79">
        <v>0</v>
      </c>
      <c r="K171" s="79">
        <v>1681614</v>
      </c>
      <c r="L171" s="79">
        <v>8562243</v>
      </c>
      <c r="M171" s="79">
        <v>97763</v>
      </c>
      <c r="N171" s="79">
        <v>1883653</v>
      </c>
      <c r="O171" s="79">
        <v>10543659</v>
      </c>
      <c r="P171" s="79">
        <v>5327766</v>
      </c>
      <c r="Q171" s="79">
        <v>1144171</v>
      </c>
      <c r="R171" s="79">
        <v>124639</v>
      </c>
      <c r="S171" s="79">
        <v>677873</v>
      </c>
      <c r="T171" s="79">
        <v>117288</v>
      </c>
      <c r="U171" s="79">
        <v>736736</v>
      </c>
      <c r="V171" s="79">
        <v>448254</v>
      </c>
      <c r="W171" s="79">
        <v>45635</v>
      </c>
      <c r="X171" s="79">
        <v>187427</v>
      </c>
      <c r="Y171" s="79">
        <v>83957</v>
      </c>
      <c r="Z171" s="79">
        <v>21142</v>
      </c>
      <c r="AA171" s="79">
        <v>415765</v>
      </c>
      <c r="AB171" s="79">
        <v>406612</v>
      </c>
      <c r="AC171" s="79">
        <v>9737265</v>
      </c>
      <c r="AD171" s="79">
        <v>806394</v>
      </c>
      <c r="AE171" s="79">
        <v>401930</v>
      </c>
      <c r="AF171" s="79">
        <v>1208324</v>
      </c>
      <c r="AG171" s="79">
        <v>0</v>
      </c>
      <c r="AH171" s="79">
        <v>0</v>
      </c>
      <c r="AI171" s="79">
        <v>1208324</v>
      </c>
      <c r="AJ171" s="47"/>
      <c r="AK171" s="44">
        <v>158</v>
      </c>
      <c r="AL171" s="45" t="s">
        <v>198</v>
      </c>
      <c r="AM171" s="44">
        <v>2009</v>
      </c>
      <c r="AN171" s="90">
        <v>614</v>
      </c>
      <c r="AO171" s="90">
        <v>2881</v>
      </c>
      <c r="AP171" s="90">
        <v>1042</v>
      </c>
      <c r="AQ171" s="90">
        <v>0.58916</v>
      </c>
      <c r="AR171" s="90">
        <v>282</v>
      </c>
      <c r="AS171" s="90">
        <v>102</v>
      </c>
      <c r="AT171" s="90">
        <v>12</v>
      </c>
      <c r="AU171" s="90">
        <v>6</v>
      </c>
      <c r="AV171" s="90">
        <v>0</v>
      </c>
      <c r="AW171" s="90">
        <v>0</v>
      </c>
      <c r="AY171" s="44">
        <v>158</v>
      </c>
      <c r="AZ171" s="45" t="s">
        <v>198</v>
      </c>
      <c r="BA171" s="44">
        <v>6010</v>
      </c>
      <c r="BB171" s="44">
        <v>2009</v>
      </c>
      <c r="BC171" s="90">
        <v>0</v>
      </c>
      <c r="BD171"/>
      <c r="BE171" s="83"/>
      <c r="BF171" s="83"/>
      <c r="BG171" s="85"/>
      <c r="BH171" s="83"/>
      <c r="BI171" s="84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</row>
    <row r="172" spans="1:87" ht="13.5">
      <c r="A172" s="44">
        <v>159</v>
      </c>
      <c r="B172" s="45" t="s">
        <v>234</v>
      </c>
      <c r="C172" s="44">
        <v>2009</v>
      </c>
      <c r="D172" s="78">
        <v>1971</v>
      </c>
      <c r="E172" s="79">
        <v>812155177</v>
      </c>
      <c r="F172" s="79">
        <v>325613258</v>
      </c>
      <c r="G172" s="79">
        <v>1137768435</v>
      </c>
      <c r="H172" s="79">
        <v>745309660</v>
      </c>
      <c r="I172" s="79">
        <v>33598351</v>
      </c>
      <c r="J172" s="79">
        <v>0</v>
      </c>
      <c r="K172" s="79">
        <v>778908011</v>
      </c>
      <c r="L172" s="79">
        <v>358860424</v>
      </c>
      <c r="M172" s="79">
        <v>13401442</v>
      </c>
      <c r="N172" s="79">
        <v>0</v>
      </c>
      <c r="O172" s="79">
        <v>372261866</v>
      </c>
      <c r="P172" s="79">
        <v>132896242</v>
      </c>
      <c r="Q172" s="79">
        <v>39207884</v>
      </c>
      <c r="R172" s="79">
        <v>4696403</v>
      </c>
      <c r="S172" s="79">
        <v>58864128</v>
      </c>
      <c r="T172" s="79">
        <v>3241552</v>
      </c>
      <c r="U172" s="79">
        <v>61907715</v>
      </c>
      <c r="V172" s="79">
        <v>15710874</v>
      </c>
      <c r="W172" s="79">
        <v>1192216</v>
      </c>
      <c r="X172" s="79">
        <v>2101376</v>
      </c>
      <c r="Y172" s="79">
        <v>2354154</v>
      </c>
      <c r="Z172" s="79">
        <v>4051152</v>
      </c>
      <c r="AA172" s="79">
        <v>19930998</v>
      </c>
      <c r="AB172" s="79">
        <v>3432859</v>
      </c>
      <c r="AC172" s="79">
        <v>349587553</v>
      </c>
      <c r="AD172" s="79">
        <v>22674313</v>
      </c>
      <c r="AE172" s="79">
        <v>-273843</v>
      </c>
      <c r="AF172" s="79">
        <v>22400470</v>
      </c>
      <c r="AG172" s="79">
        <v>0</v>
      </c>
      <c r="AH172" s="79">
        <v>0</v>
      </c>
      <c r="AI172" s="79">
        <v>22400470</v>
      </c>
      <c r="AJ172" s="47"/>
      <c r="AK172" s="44">
        <v>159</v>
      </c>
      <c r="AL172" s="45" t="s">
        <v>234</v>
      </c>
      <c r="AM172" s="44">
        <v>2009</v>
      </c>
      <c r="AN172" s="90">
        <v>34768</v>
      </c>
      <c r="AO172" s="90">
        <v>111728</v>
      </c>
      <c r="AP172" s="90">
        <v>27776</v>
      </c>
      <c r="AQ172" s="90">
        <v>1.08756</v>
      </c>
      <c r="AR172" s="90">
        <v>78679</v>
      </c>
      <c r="AS172" s="90">
        <v>19560</v>
      </c>
      <c r="AT172" s="90">
        <v>390</v>
      </c>
      <c r="AU172" s="90">
        <v>337</v>
      </c>
      <c r="AV172" s="90">
        <v>0</v>
      </c>
      <c r="AW172" s="90">
        <v>48</v>
      </c>
      <c r="AY172" s="44">
        <v>159</v>
      </c>
      <c r="AZ172" s="45" t="s">
        <v>234</v>
      </c>
      <c r="BA172" s="44">
        <v>6010</v>
      </c>
      <c r="BB172" s="44">
        <v>2009</v>
      </c>
      <c r="BC172" s="90">
        <v>6261</v>
      </c>
      <c r="BD172"/>
      <c r="BE172" s="83"/>
      <c r="BF172" s="83"/>
      <c r="BG172" s="85"/>
      <c r="BH172" s="83"/>
      <c r="BI172" s="84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</row>
    <row r="173" spans="1:87" ht="13.5">
      <c r="A173" s="44">
        <v>161</v>
      </c>
      <c r="B173" s="45" t="s">
        <v>285</v>
      </c>
      <c r="C173" s="44">
        <v>2009</v>
      </c>
      <c r="D173" s="78">
        <v>1463.35</v>
      </c>
      <c r="E173" s="79">
        <v>309435877</v>
      </c>
      <c r="F173" s="79">
        <v>251821920</v>
      </c>
      <c r="G173" s="79">
        <v>561257797</v>
      </c>
      <c r="H173" s="79">
        <v>291614842</v>
      </c>
      <c r="I173" s="79">
        <v>15834739</v>
      </c>
      <c r="J173" s="79">
        <v>866709</v>
      </c>
      <c r="K173" s="79">
        <v>308316290</v>
      </c>
      <c r="L173" s="79">
        <v>252941507</v>
      </c>
      <c r="M173" s="79">
        <v>2973411</v>
      </c>
      <c r="N173" s="79">
        <v>0</v>
      </c>
      <c r="O173" s="79">
        <v>255914918</v>
      </c>
      <c r="P173" s="79">
        <v>91744381</v>
      </c>
      <c r="Q173" s="79">
        <v>20484430</v>
      </c>
      <c r="R173" s="79">
        <v>18186092</v>
      </c>
      <c r="S173" s="79">
        <v>49284273</v>
      </c>
      <c r="T173" s="79">
        <v>2149519</v>
      </c>
      <c r="U173" s="79">
        <v>16649010</v>
      </c>
      <c r="V173" s="79">
        <v>11369213</v>
      </c>
      <c r="W173" s="79">
        <v>6729662</v>
      </c>
      <c r="X173" s="79">
        <v>1131364</v>
      </c>
      <c r="Y173" s="79">
        <v>6820954</v>
      </c>
      <c r="Z173" s="79">
        <v>4285794</v>
      </c>
      <c r="AA173" s="79">
        <v>4647629</v>
      </c>
      <c r="AB173" s="79">
        <v>5523437</v>
      </c>
      <c r="AC173" s="79">
        <v>239005758</v>
      </c>
      <c r="AD173" s="79">
        <v>16909160</v>
      </c>
      <c r="AE173" s="79">
        <v>15462550</v>
      </c>
      <c r="AF173" s="79">
        <v>32371710</v>
      </c>
      <c r="AG173" s="79">
        <v>0</v>
      </c>
      <c r="AH173" s="79">
        <v>0</v>
      </c>
      <c r="AI173" s="79">
        <v>32371710</v>
      </c>
      <c r="AJ173" s="47"/>
      <c r="AK173" s="44">
        <v>161</v>
      </c>
      <c r="AL173" s="45" t="s">
        <v>285</v>
      </c>
      <c r="AM173" s="44">
        <v>2009</v>
      </c>
      <c r="AN173" s="90">
        <v>28692</v>
      </c>
      <c r="AO173" s="90">
        <v>92633</v>
      </c>
      <c r="AP173" s="90">
        <v>21936</v>
      </c>
      <c r="AQ173" s="90">
        <v>1.0948</v>
      </c>
      <c r="AR173" s="90">
        <v>51071</v>
      </c>
      <c r="AS173" s="90">
        <v>12094</v>
      </c>
      <c r="AT173" s="90">
        <v>188</v>
      </c>
      <c r="AU173" s="90">
        <v>188</v>
      </c>
      <c r="AV173" s="90">
        <v>0</v>
      </c>
      <c r="AW173" s="90">
        <v>0</v>
      </c>
      <c r="AY173" s="44">
        <v>161</v>
      </c>
      <c r="AZ173" s="45" t="s">
        <v>285</v>
      </c>
      <c r="BA173" s="44">
        <v>6010</v>
      </c>
      <c r="BB173" s="44">
        <v>2009</v>
      </c>
      <c r="BC173" s="90">
        <v>8603</v>
      </c>
      <c r="BD173"/>
      <c r="BE173" s="83"/>
      <c r="BF173" s="83"/>
      <c r="BG173" s="85"/>
      <c r="BH173" s="83"/>
      <c r="BI173" s="84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</row>
    <row r="174" spans="1:87" ht="13.5">
      <c r="A174" s="44">
        <v>162</v>
      </c>
      <c r="B174" s="45" t="s">
        <v>273</v>
      </c>
      <c r="C174" s="44">
        <v>2009</v>
      </c>
      <c r="D174" s="78">
        <v>3697</v>
      </c>
      <c r="E174" s="79">
        <v>1306722708</v>
      </c>
      <c r="F174" s="79">
        <v>503250797</v>
      </c>
      <c r="G174" s="79">
        <v>1809973505</v>
      </c>
      <c r="H174" s="79">
        <v>1133387792</v>
      </c>
      <c r="I174" s="79">
        <v>25248094</v>
      </c>
      <c r="J174" s="79">
        <v>16845504</v>
      </c>
      <c r="K174" s="79">
        <v>1175481390</v>
      </c>
      <c r="L174" s="79">
        <v>634492115</v>
      </c>
      <c r="M174" s="79">
        <v>66203949</v>
      </c>
      <c r="N174" s="79">
        <v>0</v>
      </c>
      <c r="O174" s="79">
        <v>700696064</v>
      </c>
      <c r="P174" s="79">
        <v>250096642</v>
      </c>
      <c r="Q174" s="79">
        <v>77592221</v>
      </c>
      <c r="R174" s="79">
        <v>26848095</v>
      </c>
      <c r="S174" s="79">
        <v>156629124</v>
      </c>
      <c r="T174" s="79">
        <v>6538777</v>
      </c>
      <c r="U174" s="79">
        <v>53156482</v>
      </c>
      <c r="V174" s="79">
        <v>27075765</v>
      </c>
      <c r="W174" s="79">
        <v>3052274</v>
      </c>
      <c r="X174" s="79">
        <v>4684636</v>
      </c>
      <c r="Y174" s="79">
        <v>6052226</v>
      </c>
      <c r="Z174" s="79">
        <v>7891154</v>
      </c>
      <c r="AA174" s="79">
        <v>15329426</v>
      </c>
      <c r="AB174" s="79">
        <v>26902425</v>
      </c>
      <c r="AC174" s="79">
        <v>661849247</v>
      </c>
      <c r="AD174" s="79">
        <v>38846817</v>
      </c>
      <c r="AE174" s="79">
        <v>6402527</v>
      </c>
      <c r="AF174" s="79">
        <v>45249344</v>
      </c>
      <c r="AG174" s="79">
        <v>0</v>
      </c>
      <c r="AH174" s="79">
        <v>0</v>
      </c>
      <c r="AI174" s="79">
        <v>45249344</v>
      </c>
      <c r="AJ174" s="47"/>
      <c r="AK174" s="44">
        <v>162</v>
      </c>
      <c r="AL174" s="45" t="s">
        <v>273</v>
      </c>
      <c r="AM174" s="44">
        <v>2009</v>
      </c>
      <c r="AN174" s="90">
        <v>64334</v>
      </c>
      <c r="AO174" s="90">
        <v>222418</v>
      </c>
      <c r="AP174" s="90">
        <v>43372</v>
      </c>
      <c r="AQ174" s="90">
        <v>1.35796</v>
      </c>
      <c r="AR174" s="90">
        <v>160576</v>
      </c>
      <c r="AS174" s="90">
        <v>31313</v>
      </c>
      <c r="AT174" s="90">
        <v>644</v>
      </c>
      <c r="AU174" s="90">
        <v>628</v>
      </c>
      <c r="AV174" s="90">
        <v>0</v>
      </c>
      <c r="AW174" s="90">
        <v>0</v>
      </c>
      <c r="AY174" s="44">
        <v>162</v>
      </c>
      <c r="AZ174" s="45" t="s">
        <v>273</v>
      </c>
      <c r="BA174" s="44">
        <v>6010</v>
      </c>
      <c r="BB174" s="44">
        <v>2009</v>
      </c>
      <c r="BC174" s="90">
        <v>38113</v>
      </c>
      <c r="BD174"/>
      <c r="BE174" s="83"/>
      <c r="BF174" s="83"/>
      <c r="BG174" s="85"/>
      <c r="BH174" s="83"/>
      <c r="BI174" s="84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</row>
    <row r="175" spans="1:87" ht="13.5">
      <c r="A175" s="44">
        <v>164</v>
      </c>
      <c r="B175" s="45" t="s">
        <v>206</v>
      </c>
      <c r="C175" s="44">
        <v>2009</v>
      </c>
      <c r="D175" s="78">
        <v>2592.74</v>
      </c>
      <c r="E175" s="79">
        <v>382131722</v>
      </c>
      <c r="F175" s="79">
        <v>378338065</v>
      </c>
      <c r="G175" s="79">
        <v>760469787</v>
      </c>
      <c r="H175" s="79">
        <v>375592028</v>
      </c>
      <c r="I175" s="79">
        <v>9781713</v>
      </c>
      <c r="J175" s="79">
        <v>4058248</v>
      </c>
      <c r="K175" s="79">
        <v>389431989</v>
      </c>
      <c r="L175" s="79">
        <v>371037798</v>
      </c>
      <c r="M175" s="79">
        <v>34708176</v>
      </c>
      <c r="N175" s="79">
        <v>23835074</v>
      </c>
      <c r="O175" s="79">
        <v>429581048</v>
      </c>
      <c r="P175" s="79">
        <v>187352664</v>
      </c>
      <c r="Q175" s="79">
        <v>47578847</v>
      </c>
      <c r="R175" s="79">
        <v>8624114</v>
      </c>
      <c r="S175" s="79">
        <v>49163402</v>
      </c>
      <c r="T175" s="79">
        <v>5721272</v>
      </c>
      <c r="U175" s="79">
        <v>35732128</v>
      </c>
      <c r="V175" s="79">
        <v>29323693</v>
      </c>
      <c r="W175" s="79">
        <v>12625626</v>
      </c>
      <c r="X175" s="79">
        <v>4081210</v>
      </c>
      <c r="Y175" s="79">
        <v>3645310</v>
      </c>
      <c r="Z175" s="79">
        <v>11779389</v>
      </c>
      <c r="AA175" s="79">
        <v>23127500</v>
      </c>
      <c r="AB175" s="79">
        <v>4109787</v>
      </c>
      <c r="AC175" s="79">
        <v>422864942</v>
      </c>
      <c r="AD175" s="79">
        <v>6716106</v>
      </c>
      <c r="AE175" s="79">
        <v>2302310</v>
      </c>
      <c r="AF175" s="79">
        <v>9018416</v>
      </c>
      <c r="AG175" s="79">
        <v>0</v>
      </c>
      <c r="AH175" s="79">
        <v>0</v>
      </c>
      <c r="AI175" s="79">
        <v>9018416</v>
      </c>
      <c r="AJ175" s="47"/>
      <c r="AK175" s="44">
        <v>164</v>
      </c>
      <c r="AL175" s="45" t="s">
        <v>206</v>
      </c>
      <c r="AM175" s="44">
        <v>2009</v>
      </c>
      <c r="AN175" s="90">
        <v>31549</v>
      </c>
      <c r="AO175" s="90">
        <v>104134</v>
      </c>
      <c r="AP175" s="90">
        <v>31235</v>
      </c>
      <c r="AQ175" s="90">
        <v>0.78046</v>
      </c>
      <c r="AR175" s="90">
        <v>51442</v>
      </c>
      <c r="AS175" s="90">
        <v>15430</v>
      </c>
      <c r="AT175" s="90">
        <v>275</v>
      </c>
      <c r="AU175" s="90">
        <v>275</v>
      </c>
      <c r="AV175" s="90">
        <v>0</v>
      </c>
      <c r="AW175" s="90">
        <v>0</v>
      </c>
      <c r="AY175" s="44">
        <v>164</v>
      </c>
      <c r="AZ175" s="45" t="s">
        <v>206</v>
      </c>
      <c r="BA175" s="44">
        <v>6010</v>
      </c>
      <c r="BB175" s="44">
        <v>2009</v>
      </c>
      <c r="BC175" s="90">
        <v>5521</v>
      </c>
      <c r="BD175"/>
      <c r="BE175" s="83"/>
      <c r="BF175" s="83"/>
      <c r="BG175" s="85"/>
      <c r="BH175" s="83"/>
      <c r="BI175" s="84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</row>
    <row r="176" spans="1:87" ht="13.5">
      <c r="A176" s="44">
        <v>165</v>
      </c>
      <c r="B176" s="45" t="s">
        <v>219</v>
      </c>
      <c r="C176" s="44">
        <v>2009</v>
      </c>
      <c r="D176" s="78">
        <v>160.91</v>
      </c>
      <c r="E176" s="79">
        <v>9649440</v>
      </c>
      <c r="F176" s="79">
        <v>14802873</v>
      </c>
      <c r="G176" s="79">
        <v>24452313</v>
      </c>
      <c r="H176" s="79">
        <v>7444027</v>
      </c>
      <c r="I176" s="79">
        <v>147002</v>
      </c>
      <c r="J176" s="79">
        <v>324995</v>
      </c>
      <c r="K176" s="79">
        <v>7916024</v>
      </c>
      <c r="L176" s="79">
        <v>16536289</v>
      </c>
      <c r="M176" s="79">
        <v>270130</v>
      </c>
      <c r="N176" s="79">
        <v>1299021</v>
      </c>
      <c r="O176" s="79">
        <v>18105440</v>
      </c>
      <c r="P176" s="79">
        <v>9914198</v>
      </c>
      <c r="Q176" s="79">
        <v>2127143</v>
      </c>
      <c r="R176" s="79">
        <v>764914</v>
      </c>
      <c r="S176" s="79">
        <v>1503287</v>
      </c>
      <c r="T176" s="79">
        <v>175032</v>
      </c>
      <c r="U176" s="79">
        <v>604056</v>
      </c>
      <c r="V176" s="79">
        <v>676817</v>
      </c>
      <c r="W176" s="79">
        <v>231370</v>
      </c>
      <c r="X176" s="79">
        <v>302512</v>
      </c>
      <c r="Y176" s="79">
        <v>124654</v>
      </c>
      <c r="Z176" s="79">
        <v>180172</v>
      </c>
      <c r="AA176" s="79">
        <v>1013708</v>
      </c>
      <c r="AB176" s="79">
        <v>955111</v>
      </c>
      <c r="AC176" s="79">
        <v>18572974</v>
      </c>
      <c r="AD176" s="79">
        <v>-467534</v>
      </c>
      <c r="AE176" s="79">
        <v>244203</v>
      </c>
      <c r="AF176" s="79">
        <v>-223331</v>
      </c>
      <c r="AG176" s="79">
        <v>-1206789</v>
      </c>
      <c r="AH176" s="79">
        <v>0</v>
      </c>
      <c r="AI176" s="79">
        <v>-1430120</v>
      </c>
      <c r="AJ176" s="47"/>
      <c r="AK176" s="44">
        <v>165</v>
      </c>
      <c r="AL176" s="45" t="s">
        <v>219</v>
      </c>
      <c r="AM176" s="44">
        <v>2009</v>
      </c>
      <c r="AN176" s="90">
        <v>1701</v>
      </c>
      <c r="AO176" s="90">
        <v>5371</v>
      </c>
      <c r="AP176" s="90">
        <v>2238</v>
      </c>
      <c r="AQ176" s="90">
        <v>0.5366</v>
      </c>
      <c r="AR176" s="90">
        <v>996</v>
      </c>
      <c r="AS176" s="90">
        <v>415</v>
      </c>
      <c r="AT176" s="90">
        <v>35</v>
      </c>
      <c r="AU176" s="90">
        <v>25</v>
      </c>
      <c r="AV176" s="90">
        <v>0</v>
      </c>
      <c r="AW176" s="90">
        <v>14</v>
      </c>
      <c r="AY176" s="44">
        <v>165</v>
      </c>
      <c r="AZ176" s="45" t="s">
        <v>219</v>
      </c>
      <c r="BA176" s="44">
        <v>6010</v>
      </c>
      <c r="BB176" s="44">
        <v>2009</v>
      </c>
      <c r="BC176" s="90">
        <v>0</v>
      </c>
      <c r="BD176"/>
      <c r="BE176" s="83"/>
      <c r="BF176" s="83"/>
      <c r="BG176" s="85"/>
      <c r="BH176" s="83"/>
      <c r="BI176" s="84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</row>
    <row r="177" spans="1:87" ht="13.5">
      <c r="A177" s="44">
        <v>167</v>
      </c>
      <c r="B177" s="45" t="s">
        <v>207</v>
      </c>
      <c r="C177" s="44">
        <v>2009</v>
      </c>
      <c r="D177" s="78">
        <v>91.77</v>
      </c>
      <c r="E177" s="79">
        <v>1870589</v>
      </c>
      <c r="F177" s="79">
        <v>7990449</v>
      </c>
      <c r="G177" s="79">
        <v>9861038</v>
      </c>
      <c r="H177" s="79">
        <v>2308040</v>
      </c>
      <c r="I177" s="79">
        <v>138839</v>
      </c>
      <c r="J177" s="79">
        <v>89374</v>
      </c>
      <c r="K177" s="79">
        <v>2536253</v>
      </c>
      <c r="L177" s="79">
        <v>7324785</v>
      </c>
      <c r="M177" s="79">
        <v>28964</v>
      </c>
      <c r="N177" s="79">
        <v>172424</v>
      </c>
      <c r="O177" s="79">
        <v>7526173</v>
      </c>
      <c r="P177" s="79">
        <v>4681388</v>
      </c>
      <c r="Q177" s="79">
        <v>1083755</v>
      </c>
      <c r="R177" s="79">
        <v>221085</v>
      </c>
      <c r="S177" s="79">
        <v>592051</v>
      </c>
      <c r="T177" s="79">
        <v>220461</v>
      </c>
      <c r="U177" s="79">
        <v>390808</v>
      </c>
      <c r="V177" s="79">
        <v>452252</v>
      </c>
      <c r="W177" s="79">
        <v>107375</v>
      </c>
      <c r="X177" s="79">
        <v>129393</v>
      </c>
      <c r="Y177" s="79">
        <v>79490</v>
      </c>
      <c r="Z177" s="79">
        <v>245125</v>
      </c>
      <c r="AA177" s="79">
        <v>106206</v>
      </c>
      <c r="AB177" s="79">
        <v>248983</v>
      </c>
      <c r="AC177" s="79">
        <v>8558372</v>
      </c>
      <c r="AD177" s="79">
        <v>-1032199</v>
      </c>
      <c r="AE177" s="79">
        <v>283372</v>
      </c>
      <c r="AF177" s="79">
        <v>-748827</v>
      </c>
      <c r="AG177" s="79">
        <v>0</v>
      </c>
      <c r="AH177" s="79">
        <v>0</v>
      </c>
      <c r="AI177" s="79">
        <v>-748827</v>
      </c>
      <c r="AJ177" s="47"/>
      <c r="AK177" s="44">
        <v>167</v>
      </c>
      <c r="AL177" s="45" t="s">
        <v>207</v>
      </c>
      <c r="AM177" s="44">
        <v>2009</v>
      </c>
      <c r="AN177" s="90">
        <v>595</v>
      </c>
      <c r="AO177" s="90">
        <v>1900</v>
      </c>
      <c r="AP177" s="90">
        <v>857</v>
      </c>
      <c r="AQ177" s="90">
        <v>0.6939</v>
      </c>
      <c r="AR177" s="90">
        <v>215</v>
      </c>
      <c r="AS177" s="90">
        <v>97</v>
      </c>
      <c r="AT177" s="90">
        <v>25</v>
      </c>
      <c r="AU177" s="90">
        <v>25</v>
      </c>
      <c r="AV177" s="90">
        <v>0</v>
      </c>
      <c r="AW177" s="90">
        <v>0</v>
      </c>
      <c r="AY177" s="44">
        <v>167</v>
      </c>
      <c r="AZ177" s="45" t="s">
        <v>207</v>
      </c>
      <c r="BA177" s="44">
        <v>6010</v>
      </c>
      <c r="BB177" s="44">
        <v>2009</v>
      </c>
      <c r="BC177" s="90">
        <v>1</v>
      </c>
      <c r="BD177"/>
      <c r="BE177" s="83"/>
      <c r="BF177" s="83"/>
      <c r="BG177" s="85"/>
      <c r="BH177" s="83"/>
      <c r="BI177" s="84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</row>
    <row r="178" spans="1:87" ht="13.5">
      <c r="A178" s="44">
        <v>168</v>
      </c>
      <c r="B178" s="45" t="s">
        <v>200</v>
      </c>
      <c r="C178" s="44">
        <v>2009</v>
      </c>
      <c r="D178" s="78">
        <v>1223.68</v>
      </c>
      <c r="E178" s="79">
        <v>199350658</v>
      </c>
      <c r="F178" s="79">
        <v>135409504</v>
      </c>
      <c r="G178" s="79">
        <v>334760162</v>
      </c>
      <c r="H178" s="79">
        <v>152618281</v>
      </c>
      <c r="I178" s="79">
        <v>6976487</v>
      </c>
      <c r="J178" s="79">
        <v>264063</v>
      </c>
      <c r="K178" s="79">
        <v>159858831</v>
      </c>
      <c r="L178" s="79">
        <v>174901331</v>
      </c>
      <c r="M178" s="79">
        <v>2203878</v>
      </c>
      <c r="N178" s="79">
        <v>0</v>
      </c>
      <c r="O178" s="79">
        <v>177105209</v>
      </c>
      <c r="P178" s="79">
        <v>81057572</v>
      </c>
      <c r="Q178" s="79">
        <v>18622807</v>
      </c>
      <c r="R178" s="79">
        <v>9230555</v>
      </c>
      <c r="S178" s="79">
        <v>36844090</v>
      </c>
      <c r="T178" s="79">
        <v>2183941</v>
      </c>
      <c r="U178" s="79">
        <v>8610392</v>
      </c>
      <c r="V178" s="79">
        <v>7118406</v>
      </c>
      <c r="W178" s="79">
        <v>1900084</v>
      </c>
      <c r="X178" s="79">
        <v>1558615</v>
      </c>
      <c r="Y178" s="79">
        <v>1213404</v>
      </c>
      <c r="Z178" s="79">
        <v>569474</v>
      </c>
      <c r="AA178" s="79">
        <v>4736982</v>
      </c>
      <c r="AB178" s="79">
        <v>2184009</v>
      </c>
      <c r="AC178" s="79">
        <v>175830331</v>
      </c>
      <c r="AD178" s="79">
        <v>1274878</v>
      </c>
      <c r="AE178" s="79">
        <v>12823073</v>
      </c>
      <c r="AF178" s="79">
        <v>14097951</v>
      </c>
      <c r="AG178" s="79">
        <v>0</v>
      </c>
      <c r="AH178" s="79">
        <v>0</v>
      </c>
      <c r="AI178" s="79">
        <v>14097951</v>
      </c>
      <c r="AJ178" s="47"/>
      <c r="AK178" s="44">
        <v>168</v>
      </c>
      <c r="AL178" s="45" t="s">
        <v>200</v>
      </c>
      <c r="AM178" s="44">
        <v>2009</v>
      </c>
      <c r="AN178" s="90">
        <v>17915</v>
      </c>
      <c r="AO178" s="90">
        <v>58095</v>
      </c>
      <c r="AP178" s="90">
        <v>14743</v>
      </c>
      <c r="AQ178" s="90">
        <v>1.0439</v>
      </c>
      <c r="AR178" s="90">
        <v>34264</v>
      </c>
      <c r="AS178" s="90">
        <v>8695</v>
      </c>
      <c r="AT178" s="90">
        <v>206</v>
      </c>
      <c r="AU178" s="90">
        <v>206</v>
      </c>
      <c r="AV178" s="90">
        <v>30</v>
      </c>
      <c r="AW178" s="90">
        <v>0</v>
      </c>
      <c r="AY178" s="44">
        <v>168</v>
      </c>
      <c r="AZ178" s="45" t="s">
        <v>200</v>
      </c>
      <c r="BA178" s="44">
        <v>6010</v>
      </c>
      <c r="BB178" s="44">
        <v>2009</v>
      </c>
      <c r="BC178" s="90">
        <v>4784</v>
      </c>
      <c r="BD178"/>
      <c r="BE178" s="83"/>
      <c r="BF178" s="83"/>
      <c r="BG178" s="85"/>
      <c r="BH178" s="83"/>
      <c r="BI178" s="84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</row>
    <row r="179" spans="1:87" ht="13.5">
      <c r="A179" s="44"/>
      <c r="B179" s="45"/>
      <c r="C179" s="44"/>
      <c r="D179" s="78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47"/>
      <c r="AK179" s="44"/>
      <c r="AL179" s="45"/>
      <c r="AM179" s="44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Y179" s="44">
        <v>169</v>
      </c>
      <c r="AZ179" s="45" t="s">
        <v>213</v>
      </c>
      <c r="BA179" s="44">
        <v>6010</v>
      </c>
      <c r="BB179" s="44">
        <v>2009</v>
      </c>
      <c r="BC179" s="90"/>
      <c r="BD179"/>
      <c r="BE179" s="83"/>
      <c r="BF179" s="83"/>
      <c r="BG179" s="85"/>
      <c r="BH179" s="83"/>
      <c r="BI179" s="84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</row>
    <row r="180" spans="1:87" ht="13.5">
      <c r="A180" s="44">
        <v>170</v>
      </c>
      <c r="B180" s="45" t="s">
        <v>239</v>
      </c>
      <c r="C180" s="44">
        <v>2009</v>
      </c>
      <c r="D180" s="78">
        <v>2860.89</v>
      </c>
      <c r="E180" s="79">
        <v>642180662</v>
      </c>
      <c r="F180" s="79">
        <v>566808183</v>
      </c>
      <c r="G180" s="79">
        <v>1208988845</v>
      </c>
      <c r="H180" s="79">
        <v>685949001</v>
      </c>
      <c r="I180" s="79">
        <v>39956101</v>
      </c>
      <c r="J180" s="79">
        <v>0</v>
      </c>
      <c r="K180" s="79">
        <v>725905102</v>
      </c>
      <c r="L180" s="79">
        <v>483083743</v>
      </c>
      <c r="M180" s="79">
        <v>11861827</v>
      </c>
      <c r="N180" s="79">
        <v>0</v>
      </c>
      <c r="O180" s="79">
        <v>494945570</v>
      </c>
      <c r="P180" s="79">
        <v>191047169</v>
      </c>
      <c r="Q180" s="79">
        <v>57687328</v>
      </c>
      <c r="R180" s="79">
        <v>19455212</v>
      </c>
      <c r="S180" s="79">
        <v>74643735</v>
      </c>
      <c r="T180" s="79">
        <v>5126260</v>
      </c>
      <c r="U180" s="79">
        <v>40359202</v>
      </c>
      <c r="V180" s="79">
        <v>31873769</v>
      </c>
      <c r="W180" s="79">
        <v>8627499</v>
      </c>
      <c r="X180" s="79">
        <v>2177423</v>
      </c>
      <c r="Y180" s="79">
        <v>3922123</v>
      </c>
      <c r="Z180" s="79">
        <v>7045445</v>
      </c>
      <c r="AA180" s="79">
        <v>35390732</v>
      </c>
      <c r="AB180" s="79">
        <v>6153352</v>
      </c>
      <c r="AC180" s="79">
        <v>483509249</v>
      </c>
      <c r="AD180" s="79">
        <v>11436321</v>
      </c>
      <c r="AE180" s="79">
        <v>9021318</v>
      </c>
      <c r="AF180" s="79">
        <v>20457639</v>
      </c>
      <c r="AG180" s="79">
        <v>0</v>
      </c>
      <c r="AH180" s="79">
        <v>0</v>
      </c>
      <c r="AI180" s="79">
        <v>20457639</v>
      </c>
      <c r="AJ180" s="47"/>
      <c r="AK180" s="44">
        <v>170</v>
      </c>
      <c r="AL180" s="45" t="s">
        <v>239</v>
      </c>
      <c r="AM180" s="44">
        <v>2009</v>
      </c>
      <c r="AN180" s="90">
        <v>49418</v>
      </c>
      <c r="AO180" s="90">
        <v>169184</v>
      </c>
      <c r="AP180" s="90">
        <v>41531</v>
      </c>
      <c r="AQ180" s="90">
        <v>1.0248</v>
      </c>
      <c r="AR180" s="90">
        <v>89866</v>
      </c>
      <c r="AS180" s="90">
        <v>22060</v>
      </c>
      <c r="AT180" s="90">
        <v>442</v>
      </c>
      <c r="AU180" s="90">
        <v>368</v>
      </c>
      <c r="AV180" s="90">
        <v>0</v>
      </c>
      <c r="AW180" s="90">
        <v>0</v>
      </c>
      <c r="AY180" s="44">
        <v>170</v>
      </c>
      <c r="AZ180" s="45" t="s">
        <v>239</v>
      </c>
      <c r="BA180" s="44">
        <v>6010</v>
      </c>
      <c r="BB180" s="44">
        <v>2009</v>
      </c>
      <c r="BC180" s="90">
        <v>13584</v>
      </c>
      <c r="BD180"/>
      <c r="BE180" s="83"/>
      <c r="BF180" s="83"/>
      <c r="BG180" s="85"/>
      <c r="BH180" s="83"/>
      <c r="BI180" s="84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</row>
    <row r="181" spans="1:87" ht="13.5">
      <c r="A181" s="44">
        <v>172</v>
      </c>
      <c r="B181" s="45" t="s">
        <v>268</v>
      </c>
      <c r="C181" s="44">
        <v>2009</v>
      </c>
      <c r="D181" s="78">
        <v>293.63</v>
      </c>
      <c r="E181" s="79">
        <v>23296647</v>
      </c>
      <c r="F181" s="79">
        <v>43247258</v>
      </c>
      <c r="G181" s="79">
        <v>66543905</v>
      </c>
      <c r="H181" s="79">
        <v>24721946</v>
      </c>
      <c r="I181" s="79">
        <v>851555</v>
      </c>
      <c r="J181" s="79">
        <v>298759</v>
      </c>
      <c r="K181" s="79">
        <v>25872260</v>
      </c>
      <c r="L181" s="79">
        <v>40671645</v>
      </c>
      <c r="M181" s="79">
        <v>564274</v>
      </c>
      <c r="N181" s="79">
        <v>642852</v>
      </c>
      <c r="O181" s="79">
        <v>41878771</v>
      </c>
      <c r="P181" s="79">
        <v>19090269</v>
      </c>
      <c r="Q181" s="79">
        <v>4727587</v>
      </c>
      <c r="R181" s="79">
        <v>2075581</v>
      </c>
      <c r="S181" s="79">
        <v>7065442</v>
      </c>
      <c r="T181" s="79">
        <v>689618</v>
      </c>
      <c r="U181" s="79">
        <v>1438903</v>
      </c>
      <c r="V181" s="79">
        <v>3065628</v>
      </c>
      <c r="W181" s="79">
        <v>333803</v>
      </c>
      <c r="X181" s="79">
        <v>294727</v>
      </c>
      <c r="Y181" s="79">
        <v>437592</v>
      </c>
      <c r="Z181" s="79">
        <v>1122098</v>
      </c>
      <c r="AA181" s="79">
        <v>860689</v>
      </c>
      <c r="AB181" s="79">
        <v>667372</v>
      </c>
      <c r="AC181" s="79">
        <v>41869309</v>
      </c>
      <c r="AD181" s="79">
        <v>9462</v>
      </c>
      <c r="AE181" s="79">
        <v>-751450</v>
      </c>
      <c r="AF181" s="79">
        <v>-741988</v>
      </c>
      <c r="AG181" s="79">
        <v>0</v>
      </c>
      <c r="AH181" s="79">
        <v>0</v>
      </c>
      <c r="AI181" s="79">
        <v>-741988</v>
      </c>
      <c r="AJ181" s="47"/>
      <c r="AK181" s="44">
        <v>172</v>
      </c>
      <c r="AL181" s="45" t="s">
        <v>268</v>
      </c>
      <c r="AM181" s="44">
        <v>2009</v>
      </c>
      <c r="AN181" s="90">
        <v>3480</v>
      </c>
      <c r="AO181" s="90">
        <v>11540</v>
      </c>
      <c r="AP181" s="90">
        <v>4440</v>
      </c>
      <c r="AQ181" s="90">
        <v>0.61441</v>
      </c>
      <c r="AR181" s="90">
        <v>4008</v>
      </c>
      <c r="AS181" s="90">
        <v>1542</v>
      </c>
      <c r="AT181" s="90">
        <v>42</v>
      </c>
      <c r="AU181" s="90">
        <v>25</v>
      </c>
      <c r="AV181" s="90">
        <v>0</v>
      </c>
      <c r="AW181" s="90">
        <v>0</v>
      </c>
      <c r="AY181" s="44">
        <v>172</v>
      </c>
      <c r="AZ181" s="45" t="s">
        <v>268</v>
      </c>
      <c r="BA181" s="44">
        <v>6010</v>
      </c>
      <c r="BB181" s="44">
        <v>2009</v>
      </c>
      <c r="BC181" s="90">
        <v>545</v>
      </c>
      <c r="BD181"/>
      <c r="BE181" s="83"/>
      <c r="BF181" s="83"/>
      <c r="BG181" s="85"/>
      <c r="BH181" s="83"/>
      <c r="BI181" s="84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</row>
    <row r="182" spans="1:87" ht="13.5">
      <c r="A182" s="44">
        <v>173</v>
      </c>
      <c r="B182" s="45" t="s">
        <v>224</v>
      </c>
      <c r="C182" s="44">
        <v>2009</v>
      </c>
      <c r="D182" s="78">
        <v>148.41</v>
      </c>
      <c r="E182" s="79">
        <v>6065776</v>
      </c>
      <c r="F182" s="79">
        <v>15649721</v>
      </c>
      <c r="G182" s="79">
        <v>21715497</v>
      </c>
      <c r="H182" s="79">
        <v>3287314</v>
      </c>
      <c r="I182" s="79">
        <v>263941</v>
      </c>
      <c r="J182" s="79">
        <v>247353</v>
      </c>
      <c r="K182" s="79">
        <v>3798608</v>
      </c>
      <c r="L182" s="79">
        <v>17916889</v>
      </c>
      <c r="M182" s="79">
        <v>196946</v>
      </c>
      <c r="N182" s="79">
        <v>1373595</v>
      </c>
      <c r="O182" s="79">
        <v>19487430</v>
      </c>
      <c r="P182" s="79">
        <v>9036017</v>
      </c>
      <c r="Q182" s="79">
        <v>2081722</v>
      </c>
      <c r="R182" s="79">
        <v>540496</v>
      </c>
      <c r="S182" s="79">
        <v>1818795</v>
      </c>
      <c r="T182" s="79">
        <v>245183</v>
      </c>
      <c r="U182" s="79">
        <v>1198969</v>
      </c>
      <c r="V182" s="79">
        <v>1072061</v>
      </c>
      <c r="W182" s="79">
        <v>425679</v>
      </c>
      <c r="X182" s="79">
        <v>286012</v>
      </c>
      <c r="Y182" s="79">
        <v>106372</v>
      </c>
      <c r="Z182" s="79">
        <v>600282</v>
      </c>
      <c r="AA182" s="79">
        <v>868708</v>
      </c>
      <c r="AB182" s="79">
        <v>423069</v>
      </c>
      <c r="AC182" s="79">
        <v>18703365</v>
      </c>
      <c r="AD182" s="79">
        <v>784065</v>
      </c>
      <c r="AE182" s="79">
        <v>63530</v>
      </c>
      <c r="AF182" s="79">
        <v>847595</v>
      </c>
      <c r="AG182" s="79">
        <v>0</v>
      </c>
      <c r="AH182" s="79">
        <v>0</v>
      </c>
      <c r="AI182" s="79">
        <v>847595</v>
      </c>
      <c r="AJ182" s="47"/>
      <c r="AK182" s="44">
        <v>173</v>
      </c>
      <c r="AL182" s="45" t="s">
        <v>224</v>
      </c>
      <c r="AM182" s="44">
        <v>2009</v>
      </c>
      <c r="AN182" s="90">
        <v>1566</v>
      </c>
      <c r="AO182" s="90">
        <v>5734</v>
      </c>
      <c r="AP182" s="90">
        <v>1967</v>
      </c>
      <c r="AQ182" s="90">
        <v>0.73204</v>
      </c>
      <c r="AR182" s="90">
        <v>1102</v>
      </c>
      <c r="AS182" s="90">
        <v>378</v>
      </c>
      <c r="AT182" s="90">
        <v>25</v>
      </c>
      <c r="AU182" s="90">
        <v>25</v>
      </c>
      <c r="AV182" s="90">
        <v>0</v>
      </c>
      <c r="AW182" s="90">
        <v>0</v>
      </c>
      <c r="AY182" s="44">
        <v>173</v>
      </c>
      <c r="AZ182" s="45" t="s">
        <v>224</v>
      </c>
      <c r="BA182" s="44">
        <v>6010</v>
      </c>
      <c r="BB182" s="44">
        <v>2009</v>
      </c>
      <c r="BC182" s="90">
        <v>0</v>
      </c>
      <c r="BD182"/>
      <c r="BE182" s="83"/>
      <c r="BF182" s="83"/>
      <c r="BG182" s="85"/>
      <c r="BH182" s="83"/>
      <c r="BI182" s="84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</row>
    <row r="183" spans="1:87" ht="13.5">
      <c r="A183" s="44">
        <v>175</v>
      </c>
      <c r="B183" s="45" t="s">
        <v>286</v>
      </c>
      <c r="C183" s="44">
        <v>2009</v>
      </c>
      <c r="D183" s="78">
        <v>827.94</v>
      </c>
      <c r="E183" s="79">
        <v>216239276</v>
      </c>
      <c r="F183" s="79">
        <v>233517958</v>
      </c>
      <c r="G183" s="79">
        <v>449757234</v>
      </c>
      <c r="H183" s="79">
        <v>263044465</v>
      </c>
      <c r="I183" s="79">
        <v>1320185</v>
      </c>
      <c r="J183" s="79">
        <v>0</v>
      </c>
      <c r="K183" s="79">
        <v>264364650</v>
      </c>
      <c r="L183" s="79">
        <v>185392584</v>
      </c>
      <c r="M183" s="79">
        <v>5714907</v>
      </c>
      <c r="N183" s="79">
        <v>0</v>
      </c>
      <c r="O183" s="79">
        <v>191107491</v>
      </c>
      <c r="P183" s="79">
        <v>70812357</v>
      </c>
      <c r="Q183" s="79">
        <v>21648575</v>
      </c>
      <c r="R183" s="79">
        <v>2622602</v>
      </c>
      <c r="S183" s="79">
        <v>6210568</v>
      </c>
      <c r="T183" s="79">
        <v>2297567</v>
      </c>
      <c r="U183" s="79">
        <v>37511147</v>
      </c>
      <c r="V183" s="79">
        <v>9419947</v>
      </c>
      <c r="W183" s="79">
        <v>428783</v>
      </c>
      <c r="X183" s="79">
        <v>2838910</v>
      </c>
      <c r="Y183" s="79">
        <v>1786987</v>
      </c>
      <c r="Z183" s="79">
        <v>2158710</v>
      </c>
      <c r="AA183" s="79">
        <v>4249244</v>
      </c>
      <c r="AB183" s="79">
        <v>294392</v>
      </c>
      <c r="AC183" s="79">
        <v>162279789</v>
      </c>
      <c r="AD183" s="79">
        <v>28827702</v>
      </c>
      <c r="AE183" s="79">
        <v>-20615</v>
      </c>
      <c r="AF183" s="79">
        <v>28807087</v>
      </c>
      <c r="AG183" s="79">
        <v>0</v>
      </c>
      <c r="AH183" s="79">
        <v>0</v>
      </c>
      <c r="AI183" s="79">
        <v>28807087</v>
      </c>
      <c r="AJ183" s="47"/>
      <c r="AK183" s="44">
        <v>175</v>
      </c>
      <c r="AL183" s="45" t="s">
        <v>286</v>
      </c>
      <c r="AM183" s="44">
        <v>2009</v>
      </c>
      <c r="AN183" s="90">
        <v>8663</v>
      </c>
      <c r="AO183" s="90">
        <v>31178</v>
      </c>
      <c r="AP183" s="90">
        <v>8367</v>
      </c>
      <c r="AQ183" s="90">
        <v>1.0353</v>
      </c>
      <c r="AR183" s="90">
        <v>14990</v>
      </c>
      <c r="AS183" s="90">
        <v>4023</v>
      </c>
      <c r="AT183" s="90">
        <v>72</v>
      </c>
      <c r="AU183" s="90">
        <v>72</v>
      </c>
      <c r="AV183" s="90">
        <v>0</v>
      </c>
      <c r="AW183" s="90">
        <v>0</v>
      </c>
      <c r="AY183" s="44">
        <v>175</v>
      </c>
      <c r="AZ183" s="45" t="s">
        <v>286</v>
      </c>
      <c r="BA183" s="44">
        <v>6010</v>
      </c>
      <c r="BB183" s="44">
        <v>2009</v>
      </c>
      <c r="BC183" s="90">
        <v>3071</v>
      </c>
      <c r="BD183"/>
      <c r="BE183" s="83"/>
      <c r="BF183" s="83"/>
      <c r="BG183" s="85"/>
      <c r="BH183" s="83"/>
      <c r="BI183" s="84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</row>
    <row r="184" spans="1:87" ht="13.5">
      <c r="A184" s="44">
        <v>176</v>
      </c>
      <c r="B184" s="45" t="s">
        <v>241</v>
      </c>
      <c r="C184" s="44">
        <v>2009</v>
      </c>
      <c r="D184" s="78">
        <v>3220.12</v>
      </c>
      <c r="E184" s="79">
        <v>989291734</v>
      </c>
      <c r="F184" s="79">
        <v>815406046</v>
      </c>
      <c r="G184" s="79">
        <v>1804697780</v>
      </c>
      <c r="H184" s="79">
        <v>1138164848</v>
      </c>
      <c r="I184" s="79">
        <v>25787670</v>
      </c>
      <c r="J184" s="79">
        <v>0</v>
      </c>
      <c r="K184" s="79">
        <v>1163952518</v>
      </c>
      <c r="L184" s="79">
        <v>640745262</v>
      </c>
      <c r="M184" s="79">
        <v>3885783</v>
      </c>
      <c r="N184" s="79">
        <v>0</v>
      </c>
      <c r="O184" s="79">
        <v>644631045</v>
      </c>
      <c r="P184" s="79">
        <v>240946207</v>
      </c>
      <c r="Q184" s="79">
        <v>75780551</v>
      </c>
      <c r="R184" s="79">
        <v>15460839</v>
      </c>
      <c r="S184" s="79">
        <v>96970538</v>
      </c>
      <c r="T184" s="79">
        <v>8338352</v>
      </c>
      <c r="U184" s="79">
        <v>48234595</v>
      </c>
      <c r="V184" s="79">
        <v>44777935</v>
      </c>
      <c r="W184" s="79">
        <v>3037928</v>
      </c>
      <c r="X184" s="79">
        <v>9182121</v>
      </c>
      <c r="Y184" s="79">
        <v>5681025</v>
      </c>
      <c r="Z184" s="79">
        <v>12047026</v>
      </c>
      <c r="AA184" s="79">
        <v>49407605</v>
      </c>
      <c r="AB184" s="79">
        <v>-35998102</v>
      </c>
      <c r="AC184" s="79">
        <v>573866620</v>
      </c>
      <c r="AD184" s="79">
        <v>70764425</v>
      </c>
      <c r="AE184" s="79">
        <v>-362407</v>
      </c>
      <c r="AF184" s="79">
        <v>70402018</v>
      </c>
      <c r="AG184" s="79">
        <v>0</v>
      </c>
      <c r="AH184" s="79">
        <v>0</v>
      </c>
      <c r="AI184" s="79">
        <v>70402018</v>
      </c>
      <c r="AJ184" s="47"/>
      <c r="AK184" s="44">
        <v>176</v>
      </c>
      <c r="AL184" s="45" t="s">
        <v>241</v>
      </c>
      <c r="AM184" s="44">
        <v>2009</v>
      </c>
      <c r="AN184" s="90">
        <v>43169</v>
      </c>
      <c r="AO184" s="90">
        <v>157041</v>
      </c>
      <c r="AP184" s="90">
        <v>34341</v>
      </c>
      <c r="AQ184" s="90">
        <v>1.0716</v>
      </c>
      <c r="AR184" s="90">
        <v>86086</v>
      </c>
      <c r="AS184" s="90">
        <v>18825</v>
      </c>
      <c r="AT184" s="90">
        <v>521</v>
      </c>
      <c r="AU184" s="90">
        <v>418</v>
      </c>
      <c r="AV184" s="90">
        <v>0</v>
      </c>
      <c r="AW184" s="90">
        <v>0</v>
      </c>
      <c r="AY184" s="44">
        <v>176</v>
      </c>
      <c r="AZ184" s="45" t="s">
        <v>241</v>
      </c>
      <c r="BA184" s="44">
        <v>6010</v>
      </c>
      <c r="BB184" s="44">
        <v>2009</v>
      </c>
      <c r="BC184" s="90">
        <v>39577</v>
      </c>
      <c r="BD184"/>
      <c r="BE184" s="83"/>
      <c r="BF184" s="83"/>
      <c r="BG184" s="85"/>
      <c r="BH184" s="83"/>
      <c r="BI184" s="84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</row>
    <row r="185" spans="1:87" ht="13.5">
      <c r="A185" s="44"/>
      <c r="B185" s="45"/>
      <c r="C185" s="44"/>
      <c r="D185" s="78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47"/>
      <c r="AK185" s="44"/>
      <c r="AL185" s="45"/>
      <c r="AM185" s="44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Y185" s="44">
        <v>178</v>
      </c>
      <c r="AZ185" s="45" t="s">
        <v>259</v>
      </c>
      <c r="BA185" s="44">
        <v>6010</v>
      </c>
      <c r="BB185" s="44">
        <v>2009</v>
      </c>
      <c r="BC185" s="90"/>
      <c r="BD185"/>
      <c r="BE185" s="83"/>
      <c r="BF185" s="83"/>
      <c r="BG185" s="85"/>
      <c r="BH185" s="83"/>
      <c r="BI185" s="84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</row>
    <row r="186" spans="1:87" ht="13.5">
      <c r="A186" s="44">
        <v>180</v>
      </c>
      <c r="B186" s="45" t="s">
        <v>244</v>
      </c>
      <c r="C186" s="44">
        <v>2009</v>
      </c>
      <c r="D186" s="78">
        <v>483.39</v>
      </c>
      <c r="E186" s="79">
        <v>104063062</v>
      </c>
      <c r="F186" s="79">
        <v>100718538</v>
      </c>
      <c r="G186" s="79">
        <v>204781600</v>
      </c>
      <c r="H186" s="79">
        <v>115429198</v>
      </c>
      <c r="I186" s="79">
        <v>3423540</v>
      </c>
      <c r="J186" s="79">
        <v>2432711</v>
      </c>
      <c r="K186" s="79">
        <v>121285449</v>
      </c>
      <c r="L186" s="79">
        <v>83496151</v>
      </c>
      <c r="M186" s="79">
        <v>771106</v>
      </c>
      <c r="N186" s="79">
        <v>0</v>
      </c>
      <c r="O186" s="79">
        <v>84267257</v>
      </c>
      <c r="P186" s="79">
        <v>32579400</v>
      </c>
      <c r="Q186" s="79">
        <v>7145004</v>
      </c>
      <c r="R186" s="79">
        <v>2846512</v>
      </c>
      <c r="S186" s="79">
        <v>12795533</v>
      </c>
      <c r="T186" s="79">
        <v>621127</v>
      </c>
      <c r="U186" s="79">
        <v>6771950</v>
      </c>
      <c r="V186" s="79">
        <v>2128497</v>
      </c>
      <c r="W186" s="79">
        <v>338473</v>
      </c>
      <c r="X186" s="79">
        <v>1625088</v>
      </c>
      <c r="Y186" s="79">
        <v>1467504</v>
      </c>
      <c r="Z186" s="79">
        <v>3060405</v>
      </c>
      <c r="AA186" s="79">
        <v>8016490</v>
      </c>
      <c r="AB186" s="79">
        <v>2607567</v>
      </c>
      <c r="AC186" s="79">
        <v>82003550</v>
      </c>
      <c r="AD186" s="79">
        <v>2263707</v>
      </c>
      <c r="AE186" s="79">
        <v>-22595</v>
      </c>
      <c r="AF186" s="79">
        <v>2241112</v>
      </c>
      <c r="AG186" s="79">
        <v>0</v>
      </c>
      <c r="AH186" s="79">
        <v>0</v>
      </c>
      <c r="AI186" s="79">
        <v>2241112</v>
      </c>
      <c r="AJ186" s="47"/>
      <c r="AK186" s="44">
        <v>180</v>
      </c>
      <c r="AL186" s="45" t="s">
        <v>244</v>
      </c>
      <c r="AM186" s="44">
        <v>2009</v>
      </c>
      <c r="AN186" s="90">
        <v>9834</v>
      </c>
      <c r="AO186" s="90">
        <v>38594</v>
      </c>
      <c r="AP186" s="90">
        <v>10817</v>
      </c>
      <c r="AQ186" s="90">
        <v>0.82045</v>
      </c>
      <c r="AR186" s="90">
        <v>19612</v>
      </c>
      <c r="AS186" s="90">
        <v>5497</v>
      </c>
      <c r="AT186" s="90">
        <v>123</v>
      </c>
      <c r="AU186" s="90">
        <v>88</v>
      </c>
      <c r="AV186" s="90">
        <v>0</v>
      </c>
      <c r="AW186" s="90">
        <v>0</v>
      </c>
      <c r="AY186" s="44">
        <v>180</v>
      </c>
      <c r="AZ186" s="45" t="s">
        <v>244</v>
      </c>
      <c r="BA186" s="44">
        <v>6010</v>
      </c>
      <c r="BB186" s="44">
        <v>2009</v>
      </c>
      <c r="BC186" s="90">
        <v>2093</v>
      </c>
      <c r="BD186"/>
      <c r="BE186" s="83"/>
      <c r="BF186" s="83"/>
      <c r="BG186" s="85"/>
      <c r="BH186" s="83"/>
      <c r="BI186" s="84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</row>
    <row r="187" spans="1:87" ht="13.5">
      <c r="A187" s="44">
        <v>183</v>
      </c>
      <c r="B187" s="45" t="s">
        <v>195</v>
      </c>
      <c r="C187" s="44">
        <v>2009</v>
      </c>
      <c r="D187" s="78">
        <v>658.09</v>
      </c>
      <c r="E187" s="79">
        <v>222329794</v>
      </c>
      <c r="F187" s="79">
        <v>152646935</v>
      </c>
      <c r="G187" s="79">
        <v>374976729</v>
      </c>
      <c r="H187" s="79">
        <v>242308005</v>
      </c>
      <c r="I187" s="79">
        <v>2662697</v>
      </c>
      <c r="J187" s="79">
        <v>5937881</v>
      </c>
      <c r="K187" s="79">
        <v>250908583</v>
      </c>
      <c r="L187" s="79">
        <v>124068146</v>
      </c>
      <c r="M187" s="79">
        <v>1527092</v>
      </c>
      <c r="N187" s="79">
        <v>0</v>
      </c>
      <c r="O187" s="79">
        <v>125595238</v>
      </c>
      <c r="P187" s="79">
        <v>44764509</v>
      </c>
      <c r="Q187" s="79">
        <v>9102535</v>
      </c>
      <c r="R187" s="79">
        <v>4765265</v>
      </c>
      <c r="S187" s="79">
        <v>14076507</v>
      </c>
      <c r="T187" s="79">
        <v>1235064</v>
      </c>
      <c r="U187" s="79">
        <v>7930036</v>
      </c>
      <c r="V187" s="79">
        <v>4731422</v>
      </c>
      <c r="W187" s="79">
        <v>1074378</v>
      </c>
      <c r="X187" s="79">
        <v>1889145</v>
      </c>
      <c r="Y187" s="79">
        <v>3412492</v>
      </c>
      <c r="Z187" s="79">
        <v>20000</v>
      </c>
      <c r="AA187" s="79">
        <v>14111391</v>
      </c>
      <c r="AB187" s="79">
        <v>8853387</v>
      </c>
      <c r="AC187" s="79">
        <v>115966131</v>
      </c>
      <c r="AD187" s="79">
        <v>9629107</v>
      </c>
      <c r="AE187" s="79">
        <v>0</v>
      </c>
      <c r="AF187" s="79">
        <v>9629107</v>
      </c>
      <c r="AG187" s="79">
        <v>0</v>
      </c>
      <c r="AH187" s="79">
        <v>3387000</v>
      </c>
      <c r="AI187" s="79">
        <v>6242107</v>
      </c>
      <c r="AJ187" s="47"/>
      <c r="AK187" s="44">
        <v>183</v>
      </c>
      <c r="AL187" s="45" t="s">
        <v>195</v>
      </c>
      <c r="AM187" s="44">
        <v>2009</v>
      </c>
      <c r="AN187" s="90">
        <v>12971</v>
      </c>
      <c r="AO187" s="90">
        <v>61275</v>
      </c>
      <c r="AP187" s="90">
        <v>13324</v>
      </c>
      <c r="AQ187" s="90">
        <v>0.86627</v>
      </c>
      <c r="AR187" s="90">
        <v>36331</v>
      </c>
      <c r="AS187" s="90">
        <v>7900</v>
      </c>
      <c r="AT187" s="90">
        <v>162</v>
      </c>
      <c r="AU187" s="90">
        <v>162</v>
      </c>
      <c r="AV187" s="90">
        <v>0</v>
      </c>
      <c r="AW187" s="90">
        <v>0</v>
      </c>
      <c r="AY187" s="44">
        <v>183</v>
      </c>
      <c r="AZ187" s="45" t="s">
        <v>195</v>
      </c>
      <c r="BA187" s="44">
        <v>6010</v>
      </c>
      <c r="BB187" s="44">
        <v>2009</v>
      </c>
      <c r="BC187" s="90">
        <v>3224</v>
      </c>
      <c r="BD187"/>
      <c r="BE187" s="83"/>
      <c r="BF187" s="83"/>
      <c r="BG187" s="85"/>
      <c r="BH187" s="83"/>
      <c r="BI187" s="84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</row>
    <row r="188" spans="1:87" ht="13.5">
      <c r="A188" s="44">
        <v>186</v>
      </c>
      <c r="B188" s="45" t="s">
        <v>264</v>
      </c>
      <c r="C188" s="44">
        <v>2009</v>
      </c>
      <c r="D188" s="78">
        <v>55.19</v>
      </c>
      <c r="E188" s="79">
        <v>732004</v>
      </c>
      <c r="F188" s="79">
        <v>18025406</v>
      </c>
      <c r="G188" s="79">
        <v>18757410</v>
      </c>
      <c r="H188" s="79">
        <v>7101322</v>
      </c>
      <c r="I188" s="79">
        <v>501702</v>
      </c>
      <c r="J188" s="79">
        <v>253101</v>
      </c>
      <c r="K188" s="79">
        <v>7856125</v>
      </c>
      <c r="L188" s="79">
        <v>10901285</v>
      </c>
      <c r="M188" s="79">
        <v>216437</v>
      </c>
      <c r="N188" s="79">
        <v>612977</v>
      </c>
      <c r="O188" s="79">
        <v>11730699</v>
      </c>
      <c r="P188" s="79">
        <v>3633039</v>
      </c>
      <c r="Q188" s="79">
        <v>674810</v>
      </c>
      <c r="R188" s="79">
        <v>934986</v>
      </c>
      <c r="S188" s="79">
        <v>544480</v>
      </c>
      <c r="T188" s="79">
        <v>77406</v>
      </c>
      <c r="U188" s="79">
        <v>706282</v>
      </c>
      <c r="V188" s="79">
        <v>250732</v>
      </c>
      <c r="W188" s="79">
        <v>45064</v>
      </c>
      <c r="X188" s="79">
        <v>89164</v>
      </c>
      <c r="Y188" s="79">
        <v>109539</v>
      </c>
      <c r="Z188" s="79">
        <v>121467</v>
      </c>
      <c r="AA188" s="79">
        <v>1991725</v>
      </c>
      <c r="AB188" s="79">
        <v>173222</v>
      </c>
      <c r="AC188" s="79">
        <v>9351916</v>
      </c>
      <c r="AD188" s="79">
        <v>2378783</v>
      </c>
      <c r="AE188" s="79">
        <v>84840</v>
      </c>
      <c r="AF188" s="79">
        <v>2463623</v>
      </c>
      <c r="AG188" s="79">
        <v>0</v>
      </c>
      <c r="AH188" s="79">
        <v>0</v>
      </c>
      <c r="AI188" s="79">
        <v>2463623</v>
      </c>
      <c r="AJ188" s="47"/>
      <c r="AK188" s="44">
        <v>186</v>
      </c>
      <c r="AL188" s="45" t="s">
        <v>264</v>
      </c>
      <c r="AM188" s="44">
        <v>2009</v>
      </c>
      <c r="AN188" s="90">
        <v>669</v>
      </c>
      <c r="AO188" s="90">
        <v>3024</v>
      </c>
      <c r="AP188" s="90">
        <v>1229</v>
      </c>
      <c r="AQ188" s="90">
        <v>0.5446</v>
      </c>
      <c r="AR188" s="90">
        <v>96</v>
      </c>
      <c r="AS188" s="90">
        <v>39</v>
      </c>
      <c r="AT188" s="90">
        <v>24</v>
      </c>
      <c r="AU188" s="90">
        <v>6</v>
      </c>
      <c r="AV188" s="90">
        <v>0</v>
      </c>
      <c r="AW188" s="90">
        <v>0</v>
      </c>
      <c r="AY188" s="44">
        <v>186</v>
      </c>
      <c r="AZ188" s="45" t="s">
        <v>264</v>
      </c>
      <c r="BA188" s="44">
        <v>6010</v>
      </c>
      <c r="BB188" s="44">
        <v>2009</v>
      </c>
      <c r="BC188" s="90">
        <v>0</v>
      </c>
      <c r="BD188"/>
      <c r="BE188" s="83"/>
      <c r="BF188" s="83"/>
      <c r="BG188" s="85"/>
      <c r="BH188" s="83"/>
      <c r="BI188" s="84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</row>
    <row r="189" spans="1:87" ht="13.5">
      <c r="A189" s="44">
        <v>191</v>
      </c>
      <c r="B189" s="45" t="s">
        <v>233</v>
      </c>
      <c r="C189" s="44">
        <v>2009</v>
      </c>
      <c r="D189" s="78">
        <v>620.45</v>
      </c>
      <c r="E189" s="79">
        <v>155834467</v>
      </c>
      <c r="F189" s="79">
        <v>198495948</v>
      </c>
      <c r="G189" s="79">
        <v>354330415</v>
      </c>
      <c r="H189" s="79">
        <v>208256631</v>
      </c>
      <c r="I189" s="79">
        <v>23959101</v>
      </c>
      <c r="J189" s="79">
        <v>0</v>
      </c>
      <c r="K189" s="79">
        <v>232215732</v>
      </c>
      <c r="L189" s="79">
        <v>122114683</v>
      </c>
      <c r="M189" s="79">
        <v>5854854</v>
      </c>
      <c r="N189" s="79">
        <v>0</v>
      </c>
      <c r="O189" s="79">
        <v>127969537</v>
      </c>
      <c r="P189" s="79">
        <v>38552617</v>
      </c>
      <c r="Q189" s="79">
        <v>10127681</v>
      </c>
      <c r="R189" s="79">
        <v>950592</v>
      </c>
      <c r="S189" s="79">
        <v>25652281</v>
      </c>
      <c r="T189" s="79">
        <v>942298</v>
      </c>
      <c r="U189" s="79">
        <v>22521319</v>
      </c>
      <c r="V189" s="79">
        <v>4671643</v>
      </c>
      <c r="W189" s="79">
        <v>787828</v>
      </c>
      <c r="X189" s="79">
        <v>1096166</v>
      </c>
      <c r="Y189" s="79">
        <v>1221190</v>
      </c>
      <c r="Z189" s="79">
        <v>520037</v>
      </c>
      <c r="AA189" s="79">
        <v>4021461</v>
      </c>
      <c r="AB189" s="79">
        <v>1461887</v>
      </c>
      <c r="AC189" s="79">
        <v>112527000</v>
      </c>
      <c r="AD189" s="79">
        <v>15442537</v>
      </c>
      <c r="AE189" s="79">
        <v>-8481</v>
      </c>
      <c r="AF189" s="79">
        <v>15434056</v>
      </c>
      <c r="AG189" s="79">
        <v>0</v>
      </c>
      <c r="AH189" s="79">
        <v>0</v>
      </c>
      <c r="AI189" s="79">
        <v>15434056</v>
      </c>
      <c r="AJ189" s="47"/>
      <c r="AK189" s="44">
        <v>191</v>
      </c>
      <c r="AL189" s="45" t="s">
        <v>233</v>
      </c>
      <c r="AM189" s="44">
        <v>2009</v>
      </c>
      <c r="AN189" s="90">
        <v>10112</v>
      </c>
      <c r="AO189" s="90">
        <v>40218</v>
      </c>
      <c r="AP189" s="90">
        <v>10980</v>
      </c>
      <c r="AQ189" s="90">
        <v>0.8077</v>
      </c>
      <c r="AR189" s="90">
        <v>17244</v>
      </c>
      <c r="AS189" s="90">
        <v>4708</v>
      </c>
      <c r="AT189" s="90">
        <v>191</v>
      </c>
      <c r="AU189" s="90">
        <v>133</v>
      </c>
      <c r="AV189" s="90">
        <v>10</v>
      </c>
      <c r="AW189" s="90">
        <v>0</v>
      </c>
      <c r="AY189" s="44">
        <v>191</v>
      </c>
      <c r="AZ189" s="45" t="s">
        <v>233</v>
      </c>
      <c r="BA189" s="44">
        <v>6010</v>
      </c>
      <c r="BB189" s="44">
        <v>2009</v>
      </c>
      <c r="BC189" s="90">
        <v>3772</v>
      </c>
      <c r="BD189"/>
      <c r="BE189" s="83"/>
      <c r="BF189" s="83"/>
      <c r="BG189" s="85"/>
      <c r="BH189" s="83"/>
      <c r="BI189" s="84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</row>
    <row r="190" spans="1:87" ht="13.5">
      <c r="A190" s="44">
        <v>193</v>
      </c>
      <c r="B190" s="45" t="s">
        <v>272</v>
      </c>
      <c r="C190" s="44">
        <v>2009</v>
      </c>
      <c r="D190" s="78">
        <v>201.86</v>
      </c>
      <c r="E190" s="79">
        <v>16993265</v>
      </c>
      <c r="F190" s="79">
        <v>42428255</v>
      </c>
      <c r="G190" s="79">
        <v>59421520</v>
      </c>
      <c r="H190" s="79">
        <v>19719244</v>
      </c>
      <c r="I190" s="79">
        <v>1101771</v>
      </c>
      <c r="J190" s="79">
        <v>2695018</v>
      </c>
      <c r="K190" s="79">
        <v>23516033</v>
      </c>
      <c r="L190" s="79">
        <v>35905487</v>
      </c>
      <c r="M190" s="79">
        <v>215889</v>
      </c>
      <c r="N190" s="79">
        <v>0</v>
      </c>
      <c r="O190" s="79">
        <v>36121376</v>
      </c>
      <c r="P190" s="79">
        <v>13418824</v>
      </c>
      <c r="Q190" s="79">
        <v>3445115</v>
      </c>
      <c r="R190" s="79">
        <v>2080828</v>
      </c>
      <c r="S190" s="79">
        <v>3068707</v>
      </c>
      <c r="T190" s="79">
        <v>510611</v>
      </c>
      <c r="U190" s="79">
        <v>4530260</v>
      </c>
      <c r="V190" s="79">
        <v>1688273</v>
      </c>
      <c r="W190" s="79">
        <v>0</v>
      </c>
      <c r="X190" s="79">
        <v>214476</v>
      </c>
      <c r="Y190" s="79">
        <v>292399</v>
      </c>
      <c r="Z190" s="79">
        <v>949938</v>
      </c>
      <c r="AA190" s="79">
        <v>1023401</v>
      </c>
      <c r="AB190" s="79">
        <v>894246</v>
      </c>
      <c r="AC190" s="79">
        <v>32117078</v>
      </c>
      <c r="AD190" s="79">
        <v>4004298</v>
      </c>
      <c r="AE190" s="79">
        <v>0</v>
      </c>
      <c r="AF190" s="79">
        <v>4004298</v>
      </c>
      <c r="AG190" s="79">
        <v>0</v>
      </c>
      <c r="AH190" s="79">
        <v>0</v>
      </c>
      <c r="AI190" s="79">
        <v>4004298</v>
      </c>
      <c r="AJ190" s="47"/>
      <c r="AK190" s="44">
        <v>193</v>
      </c>
      <c r="AL190" s="45" t="s">
        <v>272</v>
      </c>
      <c r="AM190" s="44">
        <v>2009</v>
      </c>
      <c r="AN190" s="90">
        <v>3245</v>
      </c>
      <c r="AO190" s="90">
        <v>14655</v>
      </c>
      <c r="AP190" s="90">
        <v>4409</v>
      </c>
      <c r="AQ190" s="90">
        <v>0.63861</v>
      </c>
      <c r="AR190" s="90">
        <v>4191</v>
      </c>
      <c r="AS190" s="90">
        <v>1261</v>
      </c>
      <c r="AT190" s="90">
        <v>45</v>
      </c>
      <c r="AU190" s="90">
        <v>25</v>
      </c>
      <c r="AV190" s="90">
        <v>0</v>
      </c>
      <c r="AW190" s="90">
        <v>0</v>
      </c>
      <c r="AY190" s="44">
        <v>193</v>
      </c>
      <c r="AZ190" s="45" t="s">
        <v>272</v>
      </c>
      <c r="BA190" s="44">
        <v>6010</v>
      </c>
      <c r="BB190" s="44">
        <v>2009</v>
      </c>
      <c r="BC190" s="90">
        <v>464</v>
      </c>
      <c r="BD190"/>
      <c r="BE190" s="83"/>
      <c r="BF190" s="83"/>
      <c r="BG190" s="85"/>
      <c r="BH190" s="83"/>
      <c r="BI190" s="84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</row>
    <row r="191" spans="1:87" ht="13.5">
      <c r="A191" s="44">
        <v>194</v>
      </c>
      <c r="B191" s="45" t="s">
        <v>287</v>
      </c>
      <c r="C191" s="44">
        <v>2009</v>
      </c>
      <c r="D191" s="78">
        <v>147.79</v>
      </c>
      <c r="E191" s="79">
        <v>14676444</v>
      </c>
      <c r="F191" s="79">
        <v>22152010</v>
      </c>
      <c r="G191" s="79">
        <v>36828454</v>
      </c>
      <c r="H191" s="79">
        <v>10157720</v>
      </c>
      <c r="I191" s="79">
        <v>2051794</v>
      </c>
      <c r="J191" s="79">
        <v>4314083</v>
      </c>
      <c r="K191" s="79">
        <v>16523597</v>
      </c>
      <c r="L191" s="79">
        <v>20304857</v>
      </c>
      <c r="M191" s="79">
        <v>191721</v>
      </c>
      <c r="N191" s="79">
        <v>0</v>
      </c>
      <c r="O191" s="79">
        <v>20496578</v>
      </c>
      <c r="P191" s="79">
        <v>9053931</v>
      </c>
      <c r="Q191" s="79">
        <v>2584429</v>
      </c>
      <c r="R191" s="79">
        <v>726918</v>
      </c>
      <c r="S191" s="79">
        <v>1597659</v>
      </c>
      <c r="T191" s="79">
        <v>261816</v>
      </c>
      <c r="U191" s="79">
        <v>2806992</v>
      </c>
      <c r="V191" s="79">
        <v>685262</v>
      </c>
      <c r="W191" s="79">
        <v>0</v>
      </c>
      <c r="X191" s="79">
        <v>238785</v>
      </c>
      <c r="Y191" s="79">
        <v>83593</v>
      </c>
      <c r="Z191" s="79">
        <v>227048</v>
      </c>
      <c r="AA191" s="79">
        <v>748464</v>
      </c>
      <c r="AB191" s="79">
        <v>324011</v>
      </c>
      <c r="AC191" s="79">
        <v>19338908</v>
      </c>
      <c r="AD191" s="79">
        <v>1157670</v>
      </c>
      <c r="AE191" s="79">
        <v>-32588</v>
      </c>
      <c r="AF191" s="79">
        <v>1125082</v>
      </c>
      <c r="AG191" s="79">
        <v>0</v>
      </c>
      <c r="AH191" s="79">
        <v>0</v>
      </c>
      <c r="AI191" s="79">
        <v>1125082</v>
      </c>
      <c r="AJ191" s="47"/>
      <c r="AK191" s="44">
        <v>194</v>
      </c>
      <c r="AL191" s="45" t="s">
        <v>287</v>
      </c>
      <c r="AM191" s="44">
        <v>2009</v>
      </c>
      <c r="AN191" s="90">
        <v>1130</v>
      </c>
      <c r="AO191" s="90">
        <v>5403</v>
      </c>
      <c r="AP191" s="90">
        <v>1611</v>
      </c>
      <c r="AQ191" s="90">
        <v>0.63707</v>
      </c>
      <c r="AR191" s="90">
        <v>2153</v>
      </c>
      <c r="AS191" s="90">
        <v>642</v>
      </c>
      <c r="AT191" s="90">
        <v>62</v>
      </c>
      <c r="AU191" s="90">
        <v>62</v>
      </c>
      <c r="AV191" s="90">
        <v>40</v>
      </c>
      <c r="AW191" s="90">
        <v>0</v>
      </c>
      <c r="AY191" s="44">
        <v>194</v>
      </c>
      <c r="AZ191" s="45" t="s">
        <v>287</v>
      </c>
      <c r="BA191" s="44">
        <v>6010</v>
      </c>
      <c r="BB191" s="44">
        <v>2009</v>
      </c>
      <c r="BC191" s="90">
        <v>0</v>
      </c>
      <c r="BD191"/>
      <c r="BE191" s="83"/>
      <c r="BF191" s="83"/>
      <c r="BG191" s="85"/>
      <c r="BH191" s="83"/>
      <c r="BI191" s="84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</row>
    <row r="192" spans="1:87" ht="13.5">
      <c r="A192" s="44">
        <v>195</v>
      </c>
      <c r="B192" s="45" t="s">
        <v>254</v>
      </c>
      <c r="C192" s="44">
        <v>2009</v>
      </c>
      <c r="D192" s="78">
        <v>180.8</v>
      </c>
      <c r="E192" s="79">
        <v>12925361</v>
      </c>
      <c r="F192" s="79">
        <v>8020231</v>
      </c>
      <c r="G192" s="79">
        <v>20945592</v>
      </c>
      <c r="H192" s="79">
        <v>1163069</v>
      </c>
      <c r="I192" s="79">
        <v>529200</v>
      </c>
      <c r="J192" s="79">
        <v>0</v>
      </c>
      <c r="K192" s="79">
        <v>1692269</v>
      </c>
      <c r="L192" s="79">
        <v>19253323</v>
      </c>
      <c r="M192" s="79">
        <v>119377</v>
      </c>
      <c r="N192" s="79">
        <v>3889926</v>
      </c>
      <c r="O192" s="79">
        <v>23262626</v>
      </c>
      <c r="P192" s="79">
        <v>11464889</v>
      </c>
      <c r="Q192" s="79">
        <v>2162027</v>
      </c>
      <c r="R192" s="79">
        <v>1339629</v>
      </c>
      <c r="S192" s="79">
        <v>1810128</v>
      </c>
      <c r="T192" s="79">
        <v>367382</v>
      </c>
      <c r="U192" s="79">
        <v>1237291</v>
      </c>
      <c r="V192" s="79">
        <v>335349</v>
      </c>
      <c r="W192" s="79">
        <v>717727</v>
      </c>
      <c r="X192" s="79">
        <v>365187</v>
      </c>
      <c r="Y192" s="79">
        <v>136314</v>
      </c>
      <c r="Z192" s="79">
        <v>1356784</v>
      </c>
      <c r="AA192" s="79">
        <v>905619</v>
      </c>
      <c r="AB192" s="79">
        <v>642224</v>
      </c>
      <c r="AC192" s="79">
        <v>22840550</v>
      </c>
      <c r="AD192" s="79">
        <v>422076</v>
      </c>
      <c r="AE192" s="79">
        <v>-93295</v>
      </c>
      <c r="AF192" s="79">
        <v>328781</v>
      </c>
      <c r="AG192" s="79">
        <v>0</v>
      </c>
      <c r="AH192" s="79">
        <v>0</v>
      </c>
      <c r="AI192" s="79">
        <v>328781</v>
      </c>
      <c r="AJ192" s="47"/>
      <c r="AK192" s="44">
        <v>195</v>
      </c>
      <c r="AL192" s="45" t="s">
        <v>254</v>
      </c>
      <c r="AM192" s="44">
        <v>2009</v>
      </c>
      <c r="AN192" s="90">
        <v>505</v>
      </c>
      <c r="AO192" s="90">
        <v>2273</v>
      </c>
      <c r="AP192" s="90">
        <v>781</v>
      </c>
      <c r="AQ192" s="90">
        <v>0.6469</v>
      </c>
      <c r="AR192" s="90">
        <v>553</v>
      </c>
      <c r="AS192" s="90">
        <v>190</v>
      </c>
      <c r="AT192" s="90">
        <v>25</v>
      </c>
      <c r="AU192" s="90">
        <v>25</v>
      </c>
      <c r="AV192" s="90">
        <v>0</v>
      </c>
      <c r="AW192" s="90">
        <v>0</v>
      </c>
      <c r="AY192" s="44">
        <v>195</v>
      </c>
      <c r="AZ192" s="45" t="s">
        <v>254</v>
      </c>
      <c r="BA192" s="44">
        <v>6010</v>
      </c>
      <c r="BB192" s="44">
        <v>2009</v>
      </c>
      <c r="BC192" s="90">
        <v>0</v>
      </c>
      <c r="BD192"/>
      <c r="BE192" s="83"/>
      <c r="BF192" s="83"/>
      <c r="BG192" s="85"/>
      <c r="BH192" s="83"/>
      <c r="BI192" s="84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</row>
    <row r="193" spans="1:87" ht="13.5">
      <c r="A193" s="44">
        <v>197</v>
      </c>
      <c r="B193" s="45" t="s">
        <v>197</v>
      </c>
      <c r="C193" s="44">
        <v>2009</v>
      </c>
      <c r="D193" s="78">
        <v>372.12</v>
      </c>
      <c r="E193" s="79">
        <v>132766717</v>
      </c>
      <c r="F193" s="79">
        <v>111791306</v>
      </c>
      <c r="G193" s="79">
        <v>244558023</v>
      </c>
      <c r="H193" s="79">
        <v>163041562</v>
      </c>
      <c r="I193" s="79">
        <v>2052921</v>
      </c>
      <c r="J193" s="79">
        <v>-11523</v>
      </c>
      <c r="K193" s="79">
        <v>165082960</v>
      </c>
      <c r="L193" s="79">
        <v>79475063</v>
      </c>
      <c r="M193" s="79">
        <v>979473</v>
      </c>
      <c r="N193" s="79">
        <v>0</v>
      </c>
      <c r="O193" s="79">
        <v>80454536</v>
      </c>
      <c r="P193" s="79">
        <v>27522392</v>
      </c>
      <c r="Q193" s="79">
        <v>4731596</v>
      </c>
      <c r="R193" s="79">
        <v>1326601</v>
      </c>
      <c r="S193" s="79">
        <v>14906348</v>
      </c>
      <c r="T193" s="79">
        <v>1149485</v>
      </c>
      <c r="U193" s="79">
        <v>5924851</v>
      </c>
      <c r="V193" s="79">
        <v>4231288</v>
      </c>
      <c r="W193" s="79">
        <v>788819</v>
      </c>
      <c r="X193" s="79">
        <v>880116</v>
      </c>
      <c r="Y193" s="79">
        <v>1582038</v>
      </c>
      <c r="Z193" s="79">
        <v>3313158</v>
      </c>
      <c r="AA193" s="79">
        <v>4071806</v>
      </c>
      <c r="AB193" s="79">
        <v>3868049</v>
      </c>
      <c r="AC193" s="79">
        <v>74296547</v>
      </c>
      <c r="AD193" s="79">
        <v>6157989</v>
      </c>
      <c r="AE193" s="79">
        <v>0</v>
      </c>
      <c r="AF193" s="79">
        <v>6157989</v>
      </c>
      <c r="AG193" s="79">
        <v>1650827</v>
      </c>
      <c r="AH193" s="79">
        <v>0</v>
      </c>
      <c r="AI193" s="79">
        <v>7808816</v>
      </c>
      <c r="AJ193" s="47"/>
      <c r="AK193" s="44">
        <v>197</v>
      </c>
      <c r="AL193" s="45" t="s">
        <v>197</v>
      </c>
      <c r="AM193" s="44">
        <v>2009</v>
      </c>
      <c r="AN193" s="90">
        <v>8572</v>
      </c>
      <c r="AO193" s="90">
        <v>22463</v>
      </c>
      <c r="AP193" s="90">
        <v>7252</v>
      </c>
      <c r="AQ193" s="90">
        <v>1.0016</v>
      </c>
      <c r="AR193" s="90">
        <v>12195</v>
      </c>
      <c r="AS193" s="90">
        <v>3937</v>
      </c>
      <c r="AT193" s="90">
        <v>107</v>
      </c>
      <c r="AU193" s="90">
        <v>107</v>
      </c>
      <c r="AV193" s="90">
        <v>0</v>
      </c>
      <c r="AW193" s="90">
        <v>0</v>
      </c>
      <c r="AY193" s="44">
        <v>197</v>
      </c>
      <c r="AZ193" s="45" t="s">
        <v>197</v>
      </c>
      <c r="BA193" s="44">
        <v>6010</v>
      </c>
      <c r="BB193" s="44">
        <v>2009</v>
      </c>
      <c r="BC193" s="90">
        <v>3759</v>
      </c>
      <c r="BD193"/>
      <c r="BE193" s="83"/>
      <c r="BF193" s="83"/>
      <c r="BG193" s="85"/>
      <c r="BH193" s="83"/>
      <c r="BI193" s="84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</row>
    <row r="194" spans="1:87" ht="13.5">
      <c r="A194" s="44">
        <v>198</v>
      </c>
      <c r="B194" s="45" t="s">
        <v>240</v>
      </c>
      <c r="C194" s="44">
        <v>2009</v>
      </c>
      <c r="D194" s="78">
        <v>317.82</v>
      </c>
      <c r="E194" s="79">
        <v>15110901</v>
      </c>
      <c r="F194" s="79">
        <v>51683855</v>
      </c>
      <c r="G194" s="79">
        <v>66794756</v>
      </c>
      <c r="H194" s="79">
        <v>22873411</v>
      </c>
      <c r="I194" s="79">
        <v>970701</v>
      </c>
      <c r="J194" s="79">
        <v>325098</v>
      </c>
      <c r="K194" s="79">
        <v>24169210</v>
      </c>
      <c r="L194" s="79">
        <v>42625546</v>
      </c>
      <c r="M194" s="79">
        <v>358701</v>
      </c>
      <c r="N194" s="79">
        <v>0</v>
      </c>
      <c r="O194" s="79">
        <v>42984247</v>
      </c>
      <c r="P194" s="79">
        <v>18954699</v>
      </c>
      <c r="Q194" s="79">
        <v>4525326</v>
      </c>
      <c r="R194" s="79">
        <v>1317762</v>
      </c>
      <c r="S194" s="79">
        <v>4248749</v>
      </c>
      <c r="T194" s="79">
        <v>641355</v>
      </c>
      <c r="U194" s="79">
        <v>5248489</v>
      </c>
      <c r="V194" s="79">
        <v>1150205</v>
      </c>
      <c r="W194" s="79">
        <v>1494039</v>
      </c>
      <c r="X194" s="79">
        <v>844838</v>
      </c>
      <c r="Y194" s="79">
        <v>388213</v>
      </c>
      <c r="Z194" s="79">
        <v>126909</v>
      </c>
      <c r="AA194" s="79">
        <v>2109071</v>
      </c>
      <c r="AB194" s="79">
        <v>1128719</v>
      </c>
      <c r="AC194" s="79">
        <v>42178374</v>
      </c>
      <c r="AD194" s="79">
        <v>805873</v>
      </c>
      <c r="AE194" s="79">
        <v>0</v>
      </c>
      <c r="AF194" s="79">
        <v>805873</v>
      </c>
      <c r="AG194" s="79">
        <v>0</v>
      </c>
      <c r="AH194" s="79">
        <v>0</v>
      </c>
      <c r="AI194" s="79">
        <v>805873</v>
      </c>
      <c r="AJ194" s="47"/>
      <c r="AK194" s="44">
        <v>198</v>
      </c>
      <c r="AL194" s="45" t="s">
        <v>240</v>
      </c>
      <c r="AM194" s="44">
        <v>2009</v>
      </c>
      <c r="AN194" s="90">
        <v>4341</v>
      </c>
      <c r="AO194" s="90">
        <v>16152</v>
      </c>
      <c r="AP194" s="90">
        <v>6595</v>
      </c>
      <c r="AQ194" s="90">
        <v>0.46219</v>
      </c>
      <c r="AR194" s="90">
        <v>3654</v>
      </c>
      <c r="AS194" s="90">
        <v>1492</v>
      </c>
      <c r="AT194" s="90">
        <v>38</v>
      </c>
      <c r="AU194" s="90">
        <v>25</v>
      </c>
      <c r="AV194" s="90">
        <v>0</v>
      </c>
      <c r="AW194" s="90">
        <v>0</v>
      </c>
      <c r="AY194" s="44">
        <v>198</v>
      </c>
      <c r="AZ194" s="45" t="s">
        <v>240</v>
      </c>
      <c r="BA194" s="44">
        <v>6010</v>
      </c>
      <c r="BB194" s="44">
        <v>2009</v>
      </c>
      <c r="BC194" s="90">
        <v>630</v>
      </c>
      <c r="BD194"/>
      <c r="BE194" s="83"/>
      <c r="BF194" s="83"/>
      <c r="BG194" s="85"/>
      <c r="BH194" s="83"/>
      <c r="BI194" s="84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</row>
    <row r="195" spans="1:87" ht="13.5">
      <c r="A195" s="44">
        <v>199</v>
      </c>
      <c r="B195" s="45" t="s">
        <v>255</v>
      </c>
      <c r="C195" s="44">
        <v>2009</v>
      </c>
      <c r="D195" s="78">
        <v>168.6</v>
      </c>
      <c r="E195" s="79">
        <v>29086912</v>
      </c>
      <c r="F195" s="79">
        <v>39620795</v>
      </c>
      <c r="G195" s="79">
        <v>68707707</v>
      </c>
      <c r="H195" s="79">
        <v>22458497</v>
      </c>
      <c r="I195" s="79">
        <v>937904</v>
      </c>
      <c r="J195" s="79">
        <v>19029765</v>
      </c>
      <c r="K195" s="79">
        <v>42426166</v>
      </c>
      <c r="L195" s="79">
        <v>26281541</v>
      </c>
      <c r="M195" s="79">
        <v>125877</v>
      </c>
      <c r="N195" s="79">
        <v>0</v>
      </c>
      <c r="O195" s="79">
        <v>26407418</v>
      </c>
      <c r="P195" s="79">
        <v>10528855</v>
      </c>
      <c r="Q195" s="79">
        <v>2471436</v>
      </c>
      <c r="R195" s="79">
        <v>233524</v>
      </c>
      <c r="S195" s="79">
        <v>1516849</v>
      </c>
      <c r="T195" s="79">
        <v>329859</v>
      </c>
      <c r="U195" s="79">
        <v>1857863</v>
      </c>
      <c r="V195" s="79">
        <v>1299930</v>
      </c>
      <c r="W195" s="79">
        <v>173003</v>
      </c>
      <c r="X195" s="79">
        <v>852308</v>
      </c>
      <c r="Y195" s="79">
        <v>307136</v>
      </c>
      <c r="Z195" s="79">
        <v>18317</v>
      </c>
      <c r="AA195" s="79">
        <v>2294203</v>
      </c>
      <c r="AB195" s="79">
        <v>1112287</v>
      </c>
      <c r="AC195" s="79">
        <v>22995570</v>
      </c>
      <c r="AD195" s="79">
        <v>3411848</v>
      </c>
      <c r="AE195" s="79">
        <v>-811091</v>
      </c>
      <c r="AF195" s="79">
        <v>2600757</v>
      </c>
      <c r="AG195" s="79">
        <v>0</v>
      </c>
      <c r="AH195" s="79">
        <v>0</v>
      </c>
      <c r="AI195" s="79">
        <v>2600757</v>
      </c>
      <c r="AJ195" s="47"/>
      <c r="AK195" s="44">
        <v>199</v>
      </c>
      <c r="AL195" s="45" t="s">
        <v>255</v>
      </c>
      <c r="AM195" s="44">
        <v>2009</v>
      </c>
      <c r="AN195" s="90">
        <v>3487</v>
      </c>
      <c r="AO195" s="90">
        <v>13233</v>
      </c>
      <c r="AP195" s="90">
        <v>5343</v>
      </c>
      <c r="AQ195" s="90">
        <v>0.53116</v>
      </c>
      <c r="AR195" s="90">
        <v>5602</v>
      </c>
      <c r="AS195" s="90">
        <v>2262</v>
      </c>
      <c r="AT195" s="90">
        <v>63</v>
      </c>
      <c r="AU195" s="90">
        <v>63</v>
      </c>
      <c r="AV195" s="90">
        <v>0</v>
      </c>
      <c r="AW195" s="90">
        <v>0</v>
      </c>
      <c r="AY195" s="44">
        <v>199</v>
      </c>
      <c r="AZ195" s="45" t="s">
        <v>255</v>
      </c>
      <c r="BA195" s="44">
        <v>6010</v>
      </c>
      <c r="BB195" s="44">
        <v>2009</v>
      </c>
      <c r="BC195" s="90">
        <v>1127</v>
      </c>
      <c r="BD195"/>
      <c r="BE195" s="83"/>
      <c r="BF195" s="83"/>
      <c r="BG195" s="85"/>
      <c r="BH195" s="83"/>
      <c r="BI195" s="84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</row>
    <row r="196" spans="1:87" ht="13.5">
      <c r="A196" s="44">
        <v>201</v>
      </c>
      <c r="B196" s="45" t="s">
        <v>288</v>
      </c>
      <c r="C196" s="44">
        <v>2009</v>
      </c>
      <c r="D196" s="78">
        <v>991.51</v>
      </c>
      <c r="E196" s="79">
        <v>325851387</v>
      </c>
      <c r="F196" s="79">
        <v>315308591</v>
      </c>
      <c r="G196" s="79">
        <v>641159978</v>
      </c>
      <c r="H196" s="79">
        <v>412763265</v>
      </c>
      <c r="I196" s="79">
        <v>14164375</v>
      </c>
      <c r="J196" s="79">
        <v>10896050</v>
      </c>
      <c r="K196" s="79">
        <v>437823690</v>
      </c>
      <c r="L196" s="79">
        <v>203336288</v>
      </c>
      <c r="M196" s="79">
        <v>3022018</v>
      </c>
      <c r="N196" s="79">
        <v>0</v>
      </c>
      <c r="O196" s="79">
        <v>206358306</v>
      </c>
      <c r="P196" s="79">
        <v>68276597</v>
      </c>
      <c r="Q196" s="79">
        <v>15346737</v>
      </c>
      <c r="R196" s="79">
        <v>1349547</v>
      </c>
      <c r="S196" s="79">
        <v>23319283</v>
      </c>
      <c r="T196" s="79">
        <v>1524836</v>
      </c>
      <c r="U196" s="79">
        <v>19731145</v>
      </c>
      <c r="V196" s="79">
        <v>7175044</v>
      </c>
      <c r="W196" s="79">
        <v>2212431</v>
      </c>
      <c r="X196" s="79">
        <v>2682387</v>
      </c>
      <c r="Y196" s="79">
        <v>2218109</v>
      </c>
      <c r="Z196" s="79">
        <v>778439</v>
      </c>
      <c r="AA196" s="79">
        <v>24210788</v>
      </c>
      <c r="AB196" s="79">
        <v>4923755</v>
      </c>
      <c r="AC196" s="79">
        <v>173749098</v>
      </c>
      <c r="AD196" s="79">
        <v>32609208</v>
      </c>
      <c r="AE196" s="79">
        <v>-1721941</v>
      </c>
      <c r="AF196" s="79">
        <v>30887267</v>
      </c>
      <c r="AG196" s="79">
        <v>0</v>
      </c>
      <c r="AH196" s="79">
        <v>0</v>
      </c>
      <c r="AI196" s="79">
        <v>30887267</v>
      </c>
      <c r="AJ196" s="47"/>
      <c r="AK196" s="44">
        <v>201</v>
      </c>
      <c r="AL196" s="45" t="s">
        <v>288</v>
      </c>
      <c r="AM196" s="44">
        <v>2009</v>
      </c>
      <c r="AN196" s="90">
        <v>16257</v>
      </c>
      <c r="AO196" s="90">
        <v>68443</v>
      </c>
      <c r="AP196" s="90">
        <v>17103</v>
      </c>
      <c r="AQ196" s="90">
        <v>0.8078</v>
      </c>
      <c r="AR196" s="90">
        <v>34784</v>
      </c>
      <c r="AS196" s="90">
        <v>8692</v>
      </c>
      <c r="AT196" s="90">
        <v>110</v>
      </c>
      <c r="AU196" s="90">
        <v>110</v>
      </c>
      <c r="AV196" s="90">
        <v>0</v>
      </c>
      <c r="AW196" s="90">
        <v>0</v>
      </c>
      <c r="AY196" s="44">
        <v>201</v>
      </c>
      <c r="AZ196" s="45" t="s">
        <v>288</v>
      </c>
      <c r="BA196" s="44">
        <v>6010</v>
      </c>
      <c r="BB196" s="44">
        <v>2009</v>
      </c>
      <c r="BC196" s="90">
        <v>3618</v>
      </c>
      <c r="BD196"/>
      <c r="BE196" s="83"/>
      <c r="BF196" s="83"/>
      <c r="BG196" s="85"/>
      <c r="BH196" s="83"/>
      <c r="BI196" s="84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</row>
    <row r="197" spans="1:87" ht="13.5">
      <c r="A197" s="44">
        <v>202</v>
      </c>
      <c r="B197" s="45" t="s">
        <v>289</v>
      </c>
      <c r="C197" s="44">
        <v>2009</v>
      </c>
      <c r="D197" s="78">
        <v>112.87</v>
      </c>
      <c r="E197" s="79">
        <v>42650204</v>
      </c>
      <c r="F197" s="79">
        <v>723</v>
      </c>
      <c r="G197" s="79">
        <v>42650927</v>
      </c>
      <c r="H197" s="79">
        <v>19987373</v>
      </c>
      <c r="I197" s="79">
        <v>18656</v>
      </c>
      <c r="J197" s="79">
        <v>66</v>
      </c>
      <c r="K197" s="79">
        <v>20006095</v>
      </c>
      <c r="L197" s="79">
        <v>22644832</v>
      </c>
      <c r="M197" s="79">
        <v>253814</v>
      </c>
      <c r="N197" s="79">
        <v>0</v>
      </c>
      <c r="O197" s="79">
        <v>22898646</v>
      </c>
      <c r="P197" s="79">
        <v>8749120</v>
      </c>
      <c r="Q197" s="79">
        <v>2554577</v>
      </c>
      <c r="R197" s="79">
        <v>633637</v>
      </c>
      <c r="S197" s="79">
        <v>1278695</v>
      </c>
      <c r="T197" s="79">
        <v>36179</v>
      </c>
      <c r="U197" s="79">
        <v>7453866</v>
      </c>
      <c r="V197" s="79">
        <v>454118</v>
      </c>
      <c r="W197" s="79">
        <v>1332409</v>
      </c>
      <c r="X197" s="79">
        <v>239716</v>
      </c>
      <c r="Y197" s="79">
        <v>246202</v>
      </c>
      <c r="Z197" s="79">
        <v>4000</v>
      </c>
      <c r="AA197" s="79">
        <v>-33037</v>
      </c>
      <c r="AB197" s="79">
        <v>128130</v>
      </c>
      <c r="AC197" s="79">
        <v>23077612</v>
      </c>
      <c r="AD197" s="79">
        <v>-178966</v>
      </c>
      <c r="AE197" s="79">
        <v>0</v>
      </c>
      <c r="AF197" s="79">
        <v>-178966</v>
      </c>
      <c r="AG197" s="79">
        <v>0</v>
      </c>
      <c r="AH197" s="79">
        <v>0</v>
      </c>
      <c r="AI197" s="79">
        <v>-178966</v>
      </c>
      <c r="AJ197" s="47"/>
      <c r="AK197" s="44">
        <v>202</v>
      </c>
      <c r="AL197" s="45" t="s">
        <v>289</v>
      </c>
      <c r="AM197" s="44">
        <v>2009</v>
      </c>
      <c r="AN197" s="90">
        <v>897</v>
      </c>
      <c r="AO197" s="90">
        <v>9560</v>
      </c>
      <c r="AP197" s="90">
        <v>197</v>
      </c>
      <c r="AQ197" s="90">
        <v>4.552</v>
      </c>
      <c r="AR197" s="90">
        <v>9560</v>
      </c>
      <c r="AS197" s="90">
        <v>197</v>
      </c>
      <c r="AT197" s="90">
        <v>31</v>
      </c>
      <c r="AU197" s="90">
        <v>31</v>
      </c>
      <c r="AV197" s="90">
        <v>0</v>
      </c>
      <c r="AW197" s="90">
        <v>0</v>
      </c>
      <c r="AY197" s="44">
        <v>202</v>
      </c>
      <c r="AZ197" s="45" t="s">
        <v>289</v>
      </c>
      <c r="BA197" s="44">
        <v>6010</v>
      </c>
      <c r="BB197" s="44">
        <v>2009</v>
      </c>
      <c r="BC197" s="90">
        <v>0</v>
      </c>
      <c r="BD197"/>
      <c r="BE197" s="83"/>
      <c r="BF197" s="83"/>
      <c r="BG197" s="85"/>
      <c r="BH197" s="83"/>
      <c r="BI197" s="84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</row>
    <row r="198" spans="1:87" ht="13.5">
      <c r="A198" s="44">
        <v>204</v>
      </c>
      <c r="B198" s="54" t="s">
        <v>253</v>
      </c>
      <c r="C198" s="44">
        <v>2009</v>
      </c>
      <c r="D198" s="78">
        <v>782.33</v>
      </c>
      <c r="E198" s="79">
        <v>55386276</v>
      </c>
      <c r="F198" s="79">
        <v>304620705</v>
      </c>
      <c r="G198" s="79">
        <v>360006981</v>
      </c>
      <c r="H198" s="79">
        <v>122735457</v>
      </c>
      <c r="I198" s="79">
        <v>2349793</v>
      </c>
      <c r="J198" s="79">
        <v>0</v>
      </c>
      <c r="K198" s="79">
        <v>125085250</v>
      </c>
      <c r="L198" s="79">
        <v>234921731</v>
      </c>
      <c r="M198" s="79">
        <v>19237098</v>
      </c>
      <c r="N198" s="79">
        <v>0</v>
      </c>
      <c r="O198" s="79">
        <v>254158829</v>
      </c>
      <c r="P198" s="79">
        <v>48679844</v>
      </c>
      <c r="Q198" s="79">
        <v>15032670</v>
      </c>
      <c r="R198" s="79">
        <v>5064957</v>
      </c>
      <c r="S198" s="79">
        <v>50042340</v>
      </c>
      <c r="T198" s="79">
        <v>1151578</v>
      </c>
      <c r="U198" s="79">
        <v>82671326</v>
      </c>
      <c r="V198" s="79">
        <v>9101429</v>
      </c>
      <c r="W198" s="79">
        <v>2111932</v>
      </c>
      <c r="X198" s="79">
        <v>598160</v>
      </c>
      <c r="Y198" s="79">
        <v>3557893</v>
      </c>
      <c r="Z198" s="79">
        <v>3591988</v>
      </c>
      <c r="AA198" s="79">
        <v>1532570</v>
      </c>
      <c r="AB198" s="79">
        <v>11659339</v>
      </c>
      <c r="AC198" s="79">
        <v>234796026</v>
      </c>
      <c r="AD198" s="79">
        <v>19362803</v>
      </c>
      <c r="AE198" s="79">
        <v>1029063</v>
      </c>
      <c r="AF198" s="79">
        <v>20391866</v>
      </c>
      <c r="AG198" s="79">
        <v>0</v>
      </c>
      <c r="AH198" s="79">
        <v>0</v>
      </c>
      <c r="AI198" s="79">
        <v>20391866</v>
      </c>
      <c r="AJ198" s="47"/>
      <c r="AK198" s="44">
        <v>204</v>
      </c>
      <c r="AL198" s="54" t="s">
        <v>253</v>
      </c>
      <c r="AM198" s="44">
        <v>2009</v>
      </c>
      <c r="AN198" s="90">
        <v>12672</v>
      </c>
      <c r="AO198" s="90">
        <v>38980</v>
      </c>
      <c r="AP198" s="90">
        <v>3887</v>
      </c>
      <c r="AQ198" s="90">
        <v>3.2601</v>
      </c>
      <c r="AR198" s="90">
        <v>5997</v>
      </c>
      <c r="AS198" s="90">
        <v>598</v>
      </c>
      <c r="AT198" s="90">
        <v>20</v>
      </c>
      <c r="AU198" s="90">
        <v>20</v>
      </c>
      <c r="AV198" s="90">
        <v>0</v>
      </c>
      <c r="AW198" s="90">
        <v>0</v>
      </c>
      <c r="AY198" s="44">
        <v>204</v>
      </c>
      <c r="AZ198" s="54" t="s">
        <v>253</v>
      </c>
      <c r="BA198" s="44">
        <v>6010</v>
      </c>
      <c r="BB198" s="44">
        <v>2009</v>
      </c>
      <c r="BC198" s="90">
        <v>5997</v>
      </c>
      <c r="BD198"/>
      <c r="BE198" s="83"/>
      <c r="BF198" s="83"/>
      <c r="BG198" s="85"/>
      <c r="BH198" s="83"/>
      <c r="BI198" s="84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</row>
    <row r="199" spans="1:87" ht="13.5">
      <c r="A199" s="44">
        <v>205</v>
      </c>
      <c r="B199" s="45" t="s">
        <v>290</v>
      </c>
      <c r="C199" s="44">
        <v>2009</v>
      </c>
      <c r="D199" s="78">
        <v>356.86</v>
      </c>
      <c r="E199" s="79">
        <v>12306341</v>
      </c>
      <c r="F199" s="79">
        <v>113905699</v>
      </c>
      <c r="G199" s="79">
        <v>126212040</v>
      </c>
      <c r="H199" s="79">
        <v>44986019</v>
      </c>
      <c r="I199" s="79">
        <v>2004246</v>
      </c>
      <c r="J199" s="79">
        <v>0</v>
      </c>
      <c r="K199" s="79">
        <v>46990265</v>
      </c>
      <c r="L199" s="79">
        <v>79221775</v>
      </c>
      <c r="M199" s="79">
        <v>449529</v>
      </c>
      <c r="N199" s="79">
        <v>0</v>
      </c>
      <c r="O199" s="79">
        <v>79671304</v>
      </c>
      <c r="P199" s="79">
        <v>29089498</v>
      </c>
      <c r="Q199" s="79">
        <v>7098938</v>
      </c>
      <c r="R199" s="79">
        <v>98162</v>
      </c>
      <c r="S199" s="79">
        <v>20869449</v>
      </c>
      <c r="T199" s="79">
        <v>725224</v>
      </c>
      <c r="U199" s="79">
        <v>4204418</v>
      </c>
      <c r="V199" s="79">
        <v>1751973</v>
      </c>
      <c r="W199" s="79">
        <v>1329196</v>
      </c>
      <c r="X199" s="79">
        <v>236590</v>
      </c>
      <c r="Y199" s="79">
        <v>933142</v>
      </c>
      <c r="Z199" s="79">
        <v>451215</v>
      </c>
      <c r="AA199" s="79">
        <v>80666</v>
      </c>
      <c r="AB199" s="79">
        <v>6051649</v>
      </c>
      <c r="AC199" s="79">
        <v>72920120</v>
      </c>
      <c r="AD199" s="79">
        <v>6751184</v>
      </c>
      <c r="AE199" s="79">
        <v>0</v>
      </c>
      <c r="AF199" s="79">
        <v>6751184</v>
      </c>
      <c r="AG199" s="79">
        <v>0</v>
      </c>
      <c r="AH199" s="79">
        <v>1362303</v>
      </c>
      <c r="AI199" s="79">
        <v>5388881</v>
      </c>
      <c r="AJ199" s="47"/>
      <c r="AK199" s="44">
        <v>205</v>
      </c>
      <c r="AL199" s="45" t="s">
        <v>290</v>
      </c>
      <c r="AM199" s="44">
        <v>2009</v>
      </c>
      <c r="AN199" s="90">
        <v>9260</v>
      </c>
      <c r="AO199" s="90">
        <v>29373</v>
      </c>
      <c r="AP199" s="90">
        <v>8205</v>
      </c>
      <c r="AQ199" s="90">
        <v>1.1286</v>
      </c>
      <c r="AR199" s="90">
        <v>2864</v>
      </c>
      <c r="AS199" s="90">
        <v>800</v>
      </c>
      <c r="AT199" s="90">
        <v>20</v>
      </c>
      <c r="AU199" s="90">
        <v>20</v>
      </c>
      <c r="AV199" s="90">
        <v>0</v>
      </c>
      <c r="AW199" s="90">
        <v>0</v>
      </c>
      <c r="AY199" s="44">
        <v>205</v>
      </c>
      <c r="AZ199" s="45" t="s">
        <v>290</v>
      </c>
      <c r="BA199" s="44">
        <v>6010</v>
      </c>
      <c r="BB199" s="44">
        <v>2009</v>
      </c>
      <c r="BC199" s="90">
        <v>0</v>
      </c>
      <c r="BD199"/>
      <c r="BE199" s="83"/>
      <c r="BF199" s="83"/>
      <c r="BG199" s="85"/>
      <c r="BH199" s="83"/>
      <c r="BI199" s="84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</row>
    <row r="200" spans="1:87" ht="13.5">
      <c r="A200" s="44">
        <v>206</v>
      </c>
      <c r="B200" s="45" t="s">
        <v>257</v>
      </c>
      <c r="C200" s="44">
        <v>2009</v>
      </c>
      <c r="D200" s="78">
        <v>279.37</v>
      </c>
      <c r="E200" s="79">
        <v>16771533</v>
      </c>
      <c r="F200" s="79">
        <v>67497358</v>
      </c>
      <c r="G200" s="79">
        <v>84268891</v>
      </c>
      <c r="H200" s="79">
        <v>33932355</v>
      </c>
      <c r="I200" s="79">
        <v>2443736</v>
      </c>
      <c r="J200" s="79">
        <v>105516</v>
      </c>
      <c r="K200" s="79">
        <v>36481607</v>
      </c>
      <c r="L200" s="79">
        <v>47787284</v>
      </c>
      <c r="M200" s="79">
        <v>748994</v>
      </c>
      <c r="N200" s="79">
        <v>848889</v>
      </c>
      <c r="O200" s="79">
        <v>49385167</v>
      </c>
      <c r="P200" s="79">
        <v>18427896</v>
      </c>
      <c r="Q200" s="79">
        <v>4488365</v>
      </c>
      <c r="R200" s="79">
        <v>6545362</v>
      </c>
      <c r="S200" s="79">
        <v>5473464</v>
      </c>
      <c r="T200" s="79">
        <v>695187</v>
      </c>
      <c r="U200" s="79">
        <v>6887101</v>
      </c>
      <c r="V200" s="79">
        <v>3003891</v>
      </c>
      <c r="W200" s="79">
        <v>391479</v>
      </c>
      <c r="X200" s="79">
        <v>404685</v>
      </c>
      <c r="Y200" s="79">
        <v>608895</v>
      </c>
      <c r="Z200" s="79">
        <v>40376</v>
      </c>
      <c r="AA200" s="79">
        <v>2558476</v>
      </c>
      <c r="AB200" s="79">
        <v>556916</v>
      </c>
      <c r="AC200" s="79">
        <v>50082093</v>
      </c>
      <c r="AD200" s="79">
        <v>-696926</v>
      </c>
      <c r="AE200" s="79">
        <v>1333276</v>
      </c>
      <c r="AF200" s="79">
        <v>636350</v>
      </c>
      <c r="AG200" s="79">
        <v>0</v>
      </c>
      <c r="AH200" s="79">
        <v>0</v>
      </c>
      <c r="AI200" s="79">
        <v>636350</v>
      </c>
      <c r="AJ200" s="47"/>
      <c r="AK200" s="44">
        <v>206</v>
      </c>
      <c r="AL200" s="45" t="s">
        <v>257</v>
      </c>
      <c r="AM200" s="44">
        <v>2009</v>
      </c>
      <c r="AN200" s="90">
        <v>5095</v>
      </c>
      <c r="AO200" s="90">
        <v>21008</v>
      </c>
      <c r="AP200" s="90">
        <v>6617</v>
      </c>
      <c r="AQ200" s="90">
        <v>0.7699</v>
      </c>
      <c r="AR200" s="90">
        <v>4181</v>
      </c>
      <c r="AS200" s="90">
        <v>1317</v>
      </c>
      <c r="AT200" s="90">
        <v>97</v>
      </c>
      <c r="AU200" s="90">
        <v>25</v>
      </c>
      <c r="AV200" s="90">
        <v>0</v>
      </c>
      <c r="AW200" s="90">
        <v>0</v>
      </c>
      <c r="AY200" s="44">
        <v>206</v>
      </c>
      <c r="AZ200" s="45" t="s">
        <v>257</v>
      </c>
      <c r="BA200" s="44">
        <v>6010</v>
      </c>
      <c r="BB200" s="44">
        <v>2009</v>
      </c>
      <c r="BC200" s="90">
        <v>477</v>
      </c>
      <c r="BD200"/>
      <c r="BE200" s="83"/>
      <c r="BF200" s="83"/>
      <c r="BG200" s="85"/>
      <c r="BH200" s="83"/>
      <c r="BI200" s="84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</row>
    <row r="201" spans="1:87" ht="13.5">
      <c r="A201" s="44">
        <v>207</v>
      </c>
      <c r="B201" s="54" t="s">
        <v>256</v>
      </c>
      <c r="C201" s="44">
        <v>2009</v>
      </c>
      <c r="D201" s="78">
        <v>861.43</v>
      </c>
      <c r="E201" s="79">
        <v>219382427</v>
      </c>
      <c r="F201" s="79">
        <v>209420874</v>
      </c>
      <c r="G201" s="79">
        <v>428803301</v>
      </c>
      <c r="H201" s="79">
        <v>266417106</v>
      </c>
      <c r="I201" s="79">
        <v>6440416</v>
      </c>
      <c r="J201" s="79">
        <v>0</v>
      </c>
      <c r="K201" s="79">
        <v>272857522</v>
      </c>
      <c r="L201" s="79">
        <v>155945779</v>
      </c>
      <c r="M201" s="79">
        <v>14383019</v>
      </c>
      <c r="N201" s="79">
        <v>3792334</v>
      </c>
      <c r="O201" s="79">
        <v>174121132</v>
      </c>
      <c r="P201" s="79">
        <v>55582088</v>
      </c>
      <c r="Q201" s="79">
        <v>14253994</v>
      </c>
      <c r="R201" s="79">
        <v>10000071</v>
      </c>
      <c r="S201" s="79">
        <v>28389515</v>
      </c>
      <c r="T201" s="79">
        <v>2084769</v>
      </c>
      <c r="U201" s="79">
        <v>19351017</v>
      </c>
      <c r="V201" s="79">
        <v>10217105</v>
      </c>
      <c r="W201" s="79">
        <v>2529072</v>
      </c>
      <c r="X201" s="79">
        <v>2330677</v>
      </c>
      <c r="Y201" s="79">
        <v>1652736</v>
      </c>
      <c r="Z201" s="79">
        <v>4341504</v>
      </c>
      <c r="AA201" s="79">
        <v>12849474</v>
      </c>
      <c r="AB201" s="79">
        <v>1170531</v>
      </c>
      <c r="AC201" s="79">
        <v>164752553</v>
      </c>
      <c r="AD201" s="79">
        <v>9368579</v>
      </c>
      <c r="AE201" s="79">
        <v>-3247608</v>
      </c>
      <c r="AF201" s="79">
        <v>6120971</v>
      </c>
      <c r="AG201" s="79">
        <v>0</v>
      </c>
      <c r="AH201" s="79">
        <v>0</v>
      </c>
      <c r="AI201" s="79">
        <v>6120971</v>
      </c>
      <c r="AJ201" s="47"/>
      <c r="AK201" s="44">
        <v>207</v>
      </c>
      <c r="AL201" s="54" t="s">
        <v>256</v>
      </c>
      <c r="AM201" s="44">
        <v>2009</v>
      </c>
      <c r="AN201" s="90">
        <v>15909</v>
      </c>
      <c r="AO201" s="90">
        <v>57535</v>
      </c>
      <c r="AP201" s="90">
        <v>16368</v>
      </c>
      <c r="AQ201" s="90">
        <v>0.83652</v>
      </c>
      <c r="AR201" s="90">
        <v>29436</v>
      </c>
      <c r="AS201" s="90">
        <v>8374</v>
      </c>
      <c r="AT201" s="90">
        <v>137</v>
      </c>
      <c r="AU201" s="90">
        <v>137</v>
      </c>
      <c r="AV201" s="90">
        <v>0</v>
      </c>
      <c r="AW201" s="90">
        <v>0</v>
      </c>
      <c r="AY201" s="44">
        <v>207</v>
      </c>
      <c r="AZ201" s="54" t="s">
        <v>256</v>
      </c>
      <c r="BA201" s="44">
        <v>6010</v>
      </c>
      <c r="BB201" s="44">
        <v>2009</v>
      </c>
      <c r="BC201" s="90">
        <v>2482</v>
      </c>
      <c r="BD201"/>
      <c r="BE201" s="83"/>
      <c r="BF201" s="83"/>
      <c r="BG201" s="85"/>
      <c r="BH201" s="83"/>
      <c r="BI201" s="84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</row>
    <row r="202" spans="1:87" ht="13.5">
      <c r="A202" s="44">
        <v>208</v>
      </c>
      <c r="B202" s="45" t="s">
        <v>263</v>
      </c>
      <c r="C202" s="44">
        <v>2009</v>
      </c>
      <c r="D202" s="78">
        <v>862.73</v>
      </c>
      <c r="E202" s="79">
        <v>224135685</v>
      </c>
      <c r="F202" s="79">
        <v>145668743</v>
      </c>
      <c r="G202" s="79">
        <v>369804428</v>
      </c>
      <c r="H202" s="79">
        <v>146767236</v>
      </c>
      <c r="I202" s="79">
        <v>15070778</v>
      </c>
      <c r="J202" s="79">
        <v>45670154</v>
      </c>
      <c r="K202" s="79">
        <v>207508168</v>
      </c>
      <c r="L202" s="79">
        <v>162296260</v>
      </c>
      <c r="M202" s="79">
        <v>1248201</v>
      </c>
      <c r="N202" s="79">
        <v>0</v>
      </c>
      <c r="O202" s="79">
        <v>163544461</v>
      </c>
      <c r="P202" s="79">
        <v>64851412</v>
      </c>
      <c r="Q202" s="79">
        <v>14767021</v>
      </c>
      <c r="R202" s="79">
        <v>3597317</v>
      </c>
      <c r="S202" s="79">
        <v>19618167</v>
      </c>
      <c r="T202" s="79">
        <v>1882844</v>
      </c>
      <c r="U202" s="79">
        <v>5956625</v>
      </c>
      <c r="V202" s="79">
        <v>18313119</v>
      </c>
      <c r="W202" s="79">
        <v>355967</v>
      </c>
      <c r="X202" s="79">
        <v>2076120</v>
      </c>
      <c r="Y202" s="79">
        <v>2335527</v>
      </c>
      <c r="Z202" s="79">
        <v>-38702</v>
      </c>
      <c r="AA202" s="79">
        <v>12591606</v>
      </c>
      <c r="AB202" s="79">
        <v>14903021</v>
      </c>
      <c r="AC202" s="79">
        <v>161210044</v>
      </c>
      <c r="AD202" s="79">
        <v>2334417</v>
      </c>
      <c r="AE202" s="79">
        <v>-2075074</v>
      </c>
      <c r="AF202" s="79">
        <v>259343</v>
      </c>
      <c r="AG202" s="79">
        <v>0</v>
      </c>
      <c r="AH202" s="79">
        <v>0</v>
      </c>
      <c r="AI202" s="79">
        <v>259343</v>
      </c>
      <c r="AJ202" s="47"/>
      <c r="AK202" s="44">
        <v>208</v>
      </c>
      <c r="AL202" s="45" t="s">
        <v>263</v>
      </c>
      <c r="AM202" s="44">
        <v>2009</v>
      </c>
      <c r="AN202" s="90">
        <v>15387</v>
      </c>
      <c r="AO202" s="90">
        <v>63809</v>
      </c>
      <c r="AP202" s="90">
        <v>16491</v>
      </c>
      <c r="AQ202" s="90">
        <v>0.7765</v>
      </c>
      <c r="AR202" s="90">
        <v>38674</v>
      </c>
      <c r="AS202" s="90">
        <v>9995</v>
      </c>
      <c r="AT202" s="90">
        <v>183</v>
      </c>
      <c r="AU202" s="90">
        <v>146</v>
      </c>
      <c r="AV202" s="90">
        <v>0</v>
      </c>
      <c r="AW202" s="90">
        <v>0</v>
      </c>
      <c r="AY202" s="44">
        <v>208</v>
      </c>
      <c r="AZ202" s="45" t="s">
        <v>263</v>
      </c>
      <c r="BA202" s="44">
        <v>6010</v>
      </c>
      <c r="BB202" s="44">
        <v>2009</v>
      </c>
      <c r="BC202" s="90">
        <v>8219</v>
      </c>
      <c r="BD202"/>
      <c r="BE202" s="83"/>
      <c r="BF202" s="83"/>
      <c r="BG202" s="85"/>
      <c r="BH202" s="83"/>
      <c r="BI202" s="84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</row>
    <row r="203" spans="1:87" ht="13.5">
      <c r="A203" s="44">
        <v>209</v>
      </c>
      <c r="B203" s="45" t="s">
        <v>293</v>
      </c>
      <c r="C203" s="44">
        <v>2009</v>
      </c>
      <c r="D203" s="78">
        <v>220.27</v>
      </c>
      <c r="E203" s="79">
        <v>41056592</v>
      </c>
      <c r="F203" s="79">
        <v>24816658</v>
      </c>
      <c r="G203" s="79">
        <v>65873250</v>
      </c>
      <c r="H203" s="79">
        <v>44380967</v>
      </c>
      <c r="I203" s="79">
        <v>414585</v>
      </c>
      <c r="J203" s="79">
        <v>245038</v>
      </c>
      <c r="K203" s="79">
        <v>45040590</v>
      </c>
      <c r="L203" s="79">
        <v>20832660</v>
      </c>
      <c r="M203" s="79">
        <v>259821</v>
      </c>
      <c r="N203" s="79">
        <v>0</v>
      </c>
      <c r="O203" s="79">
        <v>21092481</v>
      </c>
      <c r="P203" s="79">
        <v>16498649</v>
      </c>
      <c r="Q203" s="79">
        <v>2724225</v>
      </c>
      <c r="R203" s="79">
        <v>110898</v>
      </c>
      <c r="S203" s="79">
        <v>4401330</v>
      </c>
      <c r="T203" s="79">
        <v>621242</v>
      </c>
      <c r="U203" s="79">
        <v>4732134</v>
      </c>
      <c r="V203" s="79">
        <v>3397818</v>
      </c>
      <c r="W203" s="79">
        <v>740632</v>
      </c>
      <c r="X203" s="79">
        <v>327158</v>
      </c>
      <c r="Y203" s="79">
        <v>287683</v>
      </c>
      <c r="Z203" s="79">
        <v>-2174955</v>
      </c>
      <c r="AA203" s="79">
        <v>2891955</v>
      </c>
      <c r="AB203" s="79">
        <v>137340</v>
      </c>
      <c r="AC203" s="79">
        <v>34696109</v>
      </c>
      <c r="AD203" s="79">
        <v>-13603628</v>
      </c>
      <c r="AE203" s="79">
        <v>159944</v>
      </c>
      <c r="AF203" s="79">
        <v>-13443684</v>
      </c>
      <c r="AG203" s="79">
        <v>0</v>
      </c>
      <c r="AH203" s="79">
        <v>0</v>
      </c>
      <c r="AI203" s="79">
        <v>-13443684</v>
      </c>
      <c r="AJ203" s="47"/>
      <c r="AK203" s="44">
        <v>209</v>
      </c>
      <c r="AL203" s="45" t="s">
        <v>293</v>
      </c>
      <c r="AM203" s="44">
        <v>2009</v>
      </c>
      <c r="AN203" s="90">
        <v>1638</v>
      </c>
      <c r="AO203" s="90">
        <v>6099</v>
      </c>
      <c r="AP203" s="90">
        <v>1786</v>
      </c>
      <c r="AQ203" s="90">
        <v>0.9172</v>
      </c>
      <c r="AR203" s="90">
        <v>3801</v>
      </c>
      <c r="AS203" s="90">
        <v>1113</v>
      </c>
      <c r="AT203" s="90">
        <v>80</v>
      </c>
      <c r="AU203" s="90">
        <v>80</v>
      </c>
      <c r="AV203" s="90">
        <v>0</v>
      </c>
      <c r="AW203" s="90">
        <v>0</v>
      </c>
      <c r="AY203" s="44">
        <v>209</v>
      </c>
      <c r="AZ203" s="45" t="s">
        <v>294</v>
      </c>
      <c r="BA203" s="44">
        <v>6010</v>
      </c>
      <c r="BB203" s="44">
        <v>2009</v>
      </c>
      <c r="BC203" s="90">
        <v>1145</v>
      </c>
      <c r="BD203"/>
      <c r="BE203" s="83"/>
      <c r="BF203" s="83"/>
      <c r="BG203" s="85"/>
      <c r="BH203" s="83"/>
      <c r="BI203" s="84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</row>
    <row r="204" spans="1:87" ht="13.5">
      <c r="A204" s="44">
        <v>904</v>
      </c>
      <c r="B204" s="45" t="s">
        <v>196</v>
      </c>
      <c r="C204" s="44">
        <v>2009</v>
      </c>
      <c r="D204" s="78">
        <v>189.69</v>
      </c>
      <c r="E204" s="79">
        <v>70186540</v>
      </c>
      <c r="F204" s="79">
        <v>1445706</v>
      </c>
      <c r="G204" s="79">
        <v>71632246</v>
      </c>
      <c r="H204" s="79">
        <v>48172941</v>
      </c>
      <c r="I204" s="79">
        <v>1640021</v>
      </c>
      <c r="J204" s="79">
        <v>409983</v>
      </c>
      <c r="K204" s="79">
        <v>50222945</v>
      </c>
      <c r="L204" s="79">
        <v>21409301</v>
      </c>
      <c r="M204" s="79">
        <v>4097193</v>
      </c>
      <c r="N204" s="79">
        <v>0</v>
      </c>
      <c r="O204" s="79">
        <v>25506494</v>
      </c>
      <c r="P204" s="79">
        <v>10772875</v>
      </c>
      <c r="Q204" s="79">
        <v>1904207</v>
      </c>
      <c r="R204" s="79">
        <v>797570</v>
      </c>
      <c r="S204" s="79">
        <v>1095085</v>
      </c>
      <c r="T204" s="79">
        <v>288135</v>
      </c>
      <c r="U204" s="79">
        <v>835354</v>
      </c>
      <c r="V204" s="79">
        <v>325667</v>
      </c>
      <c r="W204" s="79">
        <v>430129</v>
      </c>
      <c r="X204" s="79">
        <v>304298</v>
      </c>
      <c r="Y204" s="79">
        <v>480633</v>
      </c>
      <c r="Z204" s="79">
        <v>278</v>
      </c>
      <c r="AA204" s="79">
        <v>189958</v>
      </c>
      <c r="AB204" s="79">
        <v>1701012</v>
      </c>
      <c r="AC204" s="79">
        <v>19125201</v>
      </c>
      <c r="AD204" s="79">
        <v>6381293</v>
      </c>
      <c r="AE204" s="79">
        <v>0</v>
      </c>
      <c r="AF204" s="79">
        <v>6381293</v>
      </c>
      <c r="AG204" s="79">
        <v>0</v>
      </c>
      <c r="AH204" s="79">
        <v>0</v>
      </c>
      <c r="AI204" s="79">
        <v>6381293</v>
      </c>
      <c r="AJ204" s="47"/>
      <c r="AK204" s="44">
        <v>904</v>
      </c>
      <c r="AL204" s="45" t="s">
        <v>196</v>
      </c>
      <c r="AM204" s="44">
        <v>2009</v>
      </c>
      <c r="AN204" s="90">
        <v>2056</v>
      </c>
      <c r="AO204" s="90">
        <v>25907</v>
      </c>
      <c r="AP204" s="90">
        <v>3029</v>
      </c>
      <c r="AQ204" s="90">
        <v>0.717</v>
      </c>
      <c r="AR204" s="90">
        <v>24026</v>
      </c>
      <c r="AS204" s="90">
        <v>2809</v>
      </c>
      <c r="AT204" s="90">
        <v>157</v>
      </c>
      <c r="AU204" s="90">
        <v>95</v>
      </c>
      <c r="AV204" s="90">
        <v>0</v>
      </c>
      <c r="AW204" s="90">
        <v>12</v>
      </c>
      <c r="AY204" s="44">
        <v>904</v>
      </c>
      <c r="AZ204" s="45" t="s">
        <v>196</v>
      </c>
      <c r="BA204" s="44">
        <v>6010</v>
      </c>
      <c r="BB204" s="44">
        <v>2009</v>
      </c>
      <c r="BC204" s="90">
        <v>0</v>
      </c>
      <c r="BD204"/>
      <c r="BE204" s="83"/>
      <c r="BF204" s="83"/>
      <c r="BG204" s="85"/>
      <c r="BH204" s="83"/>
      <c r="BI204" s="84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</row>
    <row r="205" spans="1:87" ht="13.5">
      <c r="A205" s="44">
        <v>915</v>
      </c>
      <c r="B205" s="45" t="s">
        <v>221</v>
      </c>
      <c r="C205" s="44">
        <v>2009</v>
      </c>
      <c r="D205" s="78">
        <v>158.63</v>
      </c>
      <c r="E205" s="79">
        <v>16645551</v>
      </c>
      <c r="F205" s="79">
        <v>11707922</v>
      </c>
      <c r="G205" s="79">
        <v>28353473</v>
      </c>
      <c r="H205" s="79">
        <v>11965787</v>
      </c>
      <c r="I205" s="79">
        <v>161468</v>
      </c>
      <c r="J205" s="79">
        <v>12974</v>
      </c>
      <c r="K205" s="79">
        <v>12140229</v>
      </c>
      <c r="L205" s="79">
        <v>16213244</v>
      </c>
      <c r="M205" s="79">
        <v>212329</v>
      </c>
      <c r="N205" s="79">
        <v>0</v>
      </c>
      <c r="O205" s="79">
        <v>16425573</v>
      </c>
      <c r="P205" s="79">
        <v>8522167</v>
      </c>
      <c r="Q205" s="79">
        <v>2063728</v>
      </c>
      <c r="R205" s="79">
        <v>77400</v>
      </c>
      <c r="S205" s="79">
        <v>294967</v>
      </c>
      <c r="T205" s="79">
        <v>172668</v>
      </c>
      <c r="U205" s="79">
        <v>331911</v>
      </c>
      <c r="V205" s="79">
        <v>344478</v>
      </c>
      <c r="W205" s="79">
        <v>77009</v>
      </c>
      <c r="X205" s="79">
        <v>38822</v>
      </c>
      <c r="Y205" s="79">
        <v>101891</v>
      </c>
      <c r="Z205" s="79">
        <v>0</v>
      </c>
      <c r="AA205" s="79">
        <v>187832</v>
      </c>
      <c r="AB205" s="79">
        <v>3769500</v>
      </c>
      <c r="AC205" s="79">
        <v>15982373</v>
      </c>
      <c r="AD205" s="79">
        <v>443200</v>
      </c>
      <c r="AE205" s="79">
        <v>-1052935</v>
      </c>
      <c r="AF205" s="79">
        <v>-609735</v>
      </c>
      <c r="AG205" s="79">
        <v>0</v>
      </c>
      <c r="AH205" s="79">
        <v>0</v>
      </c>
      <c r="AI205" s="79">
        <v>-609735</v>
      </c>
      <c r="AJ205" s="47"/>
      <c r="AK205" s="44">
        <v>915</v>
      </c>
      <c r="AL205" s="45" t="s">
        <v>221</v>
      </c>
      <c r="AM205" s="44">
        <v>2009</v>
      </c>
      <c r="AN205" s="90">
        <v>926</v>
      </c>
      <c r="AO205" s="90">
        <v>11859</v>
      </c>
      <c r="AP205" s="90">
        <v>1226</v>
      </c>
      <c r="AQ205" s="90">
        <v>0.7554</v>
      </c>
      <c r="AR205" s="90">
        <v>6962</v>
      </c>
      <c r="AS205" s="90">
        <v>720</v>
      </c>
      <c r="AT205" s="90">
        <v>32</v>
      </c>
      <c r="AU205" s="90">
        <v>32</v>
      </c>
      <c r="AV205" s="90">
        <v>0</v>
      </c>
      <c r="AW205" s="90">
        <v>0</v>
      </c>
      <c r="AY205" s="44">
        <v>915</v>
      </c>
      <c r="AZ205" s="45" t="s">
        <v>221</v>
      </c>
      <c r="BA205" s="44">
        <v>6010</v>
      </c>
      <c r="BB205" s="44">
        <v>2009</v>
      </c>
      <c r="BC205" s="90">
        <v>0</v>
      </c>
      <c r="BD205"/>
      <c r="BE205" s="83"/>
      <c r="BF205" s="83"/>
      <c r="BG205" s="85"/>
      <c r="BH205" s="83"/>
      <c r="BI205" s="84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</row>
    <row r="206" spans="1:55" ht="13.5">
      <c r="A206" s="65">
        <v>919</v>
      </c>
      <c r="B206" t="s">
        <v>291</v>
      </c>
      <c r="C206" s="37">
        <v>2009</v>
      </c>
      <c r="D206" s="59">
        <v>76.69</v>
      </c>
      <c r="E206" s="60">
        <v>11341186</v>
      </c>
      <c r="F206" s="60">
        <v>0</v>
      </c>
      <c r="G206" s="60">
        <v>11341186</v>
      </c>
      <c r="H206" s="60">
        <v>2436998</v>
      </c>
      <c r="I206" s="60">
        <v>233761</v>
      </c>
      <c r="J206" s="60">
        <v>0</v>
      </c>
      <c r="K206" s="60">
        <v>2670759</v>
      </c>
      <c r="L206" s="60">
        <v>8670427</v>
      </c>
      <c r="M206" s="60">
        <v>-170855</v>
      </c>
      <c r="N206" s="60">
        <v>0</v>
      </c>
      <c r="O206" s="60">
        <v>8499572</v>
      </c>
      <c r="P206" s="60">
        <v>4590506</v>
      </c>
      <c r="Q206" s="60">
        <v>551465</v>
      </c>
      <c r="R206" s="60">
        <v>180100</v>
      </c>
      <c r="S206" s="60">
        <v>938648</v>
      </c>
      <c r="T206" s="60">
        <v>66481</v>
      </c>
      <c r="U206" s="60">
        <v>14713</v>
      </c>
      <c r="V206" s="60">
        <v>264952</v>
      </c>
      <c r="W206" s="60">
        <v>10197</v>
      </c>
      <c r="X206" s="60">
        <v>42530</v>
      </c>
      <c r="Y206" s="60">
        <v>24974</v>
      </c>
      <c r="Z206" s="60">
        <v>20761</v>
      </c>
      <c r="AA206" s="60">
        <v>0</v>
      </c>
      <c r="AB206" s="60">
        <v>411668</v>
      </c>
      <c r="AC206" s="60">
        <v>7116995</v>
      </c>
      <c r="AD206" s="60">
        <v>1382577</v>
      </c>
      <c r="AE206" s="60">
        <v>0</v>
      </c>
      <c r="AF206" s="60">
        <v>1382577</v>
      </c>
      <c r="AG206" s="60">
        <v>0</v>
      </c>
      <c r="AH206" s="60">
        <v>0</v>
      </c>
      <c r="AI206" s="60">
        <v>1382577</v>
      </c>
      <c r="AK206" s="69">
        <v>919</v>
      </c>
      <c r="AL206" s="70" t="s">
        <v>291</v>
      </c>
      <c r="AM206" s="70">
        <v>2009</v>
      </c>
      <c r="AN206" s="60">
        <v>547</v>
      </c>
      <c r="AO206" s="60">
        <v>11396</v>
      </c>
      <c r="AP206" s="60">
        <v>706</v>
      </c>
      <c r="AQ206" s="71">
        <v>0.77486</v>
      </c>
      <c r="AR206" s="60">
        <v>11396</v>
      </c>
      <c r="AS206" s="60">
        <v>706</v>
      </c>
      <c r="AT206" s="60">
        <v>40</v>
      </c>
      <c r="AU206" s="60">
        <v>40</v>
      </c>
      <c r="AV206" s="60">
        <v>0</v>
      </c>
      <c r="AW206" s="60">
        <v>0</v>
      </c>
      <c r="AY206" s="44">
        <v>919</v>
      </c>
      <c r="AZ206" s="45" t="s">
        <v>291</v>
      </c>
      <c r="BA206" s="44">
        <v>6010</v>
      </c>
      <c r="BB206" s="44">
        <v>2009</v>
      </c>
      <c r="BC206" s="60">
        <v>0</v>
      </c>
    </row>
    <row r="207" spans="1:55" ht="13.5">
      <c r="A207" s="65"/>
      <c r="C207"/>
      <c r="D207" s="59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K207" s="2"/>
      <c r="AL207" s="86"/>
      <c r="AM207" s="70"/>
      <c r="AN207" s="60"/>
      <c r="AO207" s="60"/>
      <c r="AP207" s="60"/>
      <c r="AQ207" s="71"/>
      <c r="AR207" s="60"/>
      <c r="AS207" s="60"/>
      <c r="AT207" s="60"/>
      <c r="AU207" s="60"/>
      <c r="AV207" s="60"/>
      <c r="AW207" s="60"/>
      <c r="AY207" s="88"/>
      <c r="AZ207" s="88"/>
      <c r="BA207" s="88"/>
      <c r="BC207" s="60"/>
    </row>
    <row r="208" spans="1:53" ht="13.5">
      <c r="A208" s="68"/>
      <c r="C208" s="64"/>
      <c r="D208" s="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6"/>
      <c r="R208" s="65"/>
      <c r="S208" s="66"/>
      <c r="T208" s="66"/>
      <c r="U208" s="65"/>
      <c r="V208" s="65"/>
      <c r="W208" s="65"/>
      <c r="X208" s="66"/>
      <c r="Y208" s="65"/>
      <c r="Z208" s="66"/>
      <c r="AA208" s="65"/>
      <c r="AB208" s="65"/>
      <c r="AC208" s="65"/>
      <c r="AD208" s="65"/>
      <c r="AE208" s="65"/>
      <c r="AF208" s="65"/>
      <c r="AG208" s="65"/>
      <c r="AH208" s="65"/>
      <c r="AI208" s="65"/>
      <c r="AK208" s="2"/>
      <c r="AL208" s="1"/>
      <c r="AM208" s="2"/>
      <c r="AN208"/>
      <c r="AO208"/>
      <c r="AP208"/>
      <c r="AQ208"/>
      <c r="AR208"/>
      <c r="AS208"/>
      <c r="AT208"/>
      <c r="AU208"/>
      <c r="AV208"/>
      <c r="AW208"/>
      <c r="AY208"/>
      <c r="AZ208"/>
      <c r="BA208"/>
    </row>
    <row r="209" spans="1:55" ht="13.5">
      <c r="A209" s="57"/>
      <c r="C209" s="6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K209" s="57"/>
      <c r="AL209" s="58"/>
      <c r="AM209" s="67"/>
      <c r="AN209" s="60"/>
      <c r="AO209" s="60"/>
      <c r="AP209" s="60"/>
      <c r="AQ209" s="89"/>
      <c r="AR209" s="60"/>
      <c r="AS209" s="60"/>
      <c r="AT209" s="60"/>
      <c r="AU209" s="60"/>
      <c r="AV209" s="60"/>
      <c r="AW209" s="60"/>
      <c r="AY209" s="60"/>
      <c r="AZ209" s="60"/>
      <c r="BA209" s="60"/>
      <c r="BC209" s="87"/>
    </row>
    <row r="210" spans="1:55" ht="13.5">
      <c r="A210" s="57"/>
      <c r="C210" s="58"/>
      <c r="D210" s="59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K210" s="57"/>
      <c r="AL210" s="58"/>
      <c r="AM210" s="80"/>
      <c r="AN210" s="60"/>
      <c r="AO210" s="60"/>
      <c r="AP210" s="60"/>
      <c r="AQ210" s="71"/>
      <c r="AR210" s="60"/>
      <c r="AS210" s="60"/>
      <c r="AT210" s="60"/>
      <c r="AU210" s="60"/>
      <c r="AV210" s="60"/>
      <c r="AW210" s="60"/>
      <c r="AY210" s="57"/>
      <c r="AZ210" s="58"/>
      <c r="BC210" s="87"/>
    </row>
    <row r="211" spans="1:55" ht="13.5">
      <c r="A211" s="57"/>
      <c r="C211" s="58"/>
      <c r="D211" s="59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K211" s="57"/>
      <c r="AL211" s="58"/>
      <c r="AM211" s="80"/>
      <c r="AN211" s="60"/>
      <c r="AO211" s="60"/>
      <c r="AP211" s="60"/>
      <c r="AQ211" s="71"/>
      <c r="AR211" s="60"/>
      <c r="AS211" s="60"/>
      <c r="AT211" s="60"/>
      <c r="AU211" s="60"/>
      <c r="AV211" s="60"/>
      <c r="AW211" s="60"/>
      <c r="AY211" s="57"/>
      <c r="AZ211" s="58"/>
      <c r="BC211" s="87"/>
    </row>
    <row r="212" spans="1:55" ht="13.5">
      <c r="A212" s="57"/>
      <c r="B212" s="58"/>
      <c r="D212" s="78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44"/>
      <c r="AK212" s="72"/>
      <c r="AL212" s="73"/>
      <c r="AM212" s="80"/>
      <c r="BC212" s="34"/>
    </row>
    <row r="213" spans="1:55" ht="13.5">
      <c r="A213" s="57"/>
      <c r="B213" s="58"/>
      <c r="D213" s="78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79"/>
      <c r="AI213" s="44"/>
      <c r="AK213" s="72"/>
      <c r="AL213" s="70"/>
      <c r="AM213" s="80"/>
      <c r="AN213" s="81"/>
      <c r="AO213" s="81"/>
      <c r="AP213" s="81"/>
      <c r="AQ213" s="82"/>
      <c r="AR213" s="81"/>
      <c r="AS213" s="81"/>
      <c r="AT213" s="81"/>
      <c r="AU213" s="81"/>
      <c r="AV213" s="81"/>
      <c r="AW213" s="81"/>
      <c r="AY213" s="40"/>
      <c r="AZ213" s="40"/>
      <c r="BA213" s="40"/>
      <c r="BB213" s="40"/>
      <c r="BC213" s="41"/>
    </row>
    <row r="214" spans="1:55" ht="13.5">
      <c r="A214" s="57"/>
      <c r="B214" s="58"/>
      <c r="D214" s="78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79"/>
      <c r="AI214" s="44"/>
      <c r="AK214" s="72"/>
      <c r="AL214" s="70"/>
      <c r="AM214" s="80"/>
      <c r="AN214" s="81"/>
      <c r="AO214" s="81"/>
      <c r="AP214" s="81"/>
      <c r="AQ214" s="82"/>
      <c r="AR214" s="81"/>
      <c r="AS214" s="81"/>
      <c r="AT214" s="81"/>
      <c r="AU214" s="81"/>
      <c r="AV214" s="81"/>
      <c r="AW214" s="81"/>
      <c r="AY214" s="53"/>
      <c r="AZ214" s="45"/>
      <c r="BA214" s="44"/>
      <c r="BB214" s="44"/>
      <c r="BC214" s="55"/>
    </row>
    <row r="215" spans="1:55" ht="13.5">
      <c r="A215" s="57"/>
      <c r="B215" s="58"/>
      <c r="D215" s="78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79"/>
      <c r="AI215" s="44"/>
      <c r="AK215" s="69"/>
      <c r="AL215" s="70"/>
      <c r="AM215" s="80"/>
      <c r="AN215" s="81"/>
      <c r="AO215" s="81"/>
      <c r="AP215" s="81"/>
      <c r="AQ215" s="82"/>
      <c r="AR215" s="81"/>
      <c r="AS215" s="81"/>
      <c r="AT215" s="81"/>
      <c r="AU215" s="81"/>
      <c r="AV215" s="81"/>
      <c r="AW215" s="81"/>
      <c r="AY215" s="44"/>
      <c r="AZ215" s="45"/>
      <c r="BA215" s="44"/>
      <c r="BB215" s="44"/>
      <c r="BC215" s="55"/>
    </row>
    <row r="216" spans="1:55" ht="13.5">
      <c r="A216" s="57"/>
      <c r="B216" s="58"/>
      <c r="D216" s="78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79"/>
      <c r="AI216" s="44"/>
      <c r="AK216" s="74"/>
      <c r="AL216" s="70"/>
      <c r="AM216" s="80"/>
      <c r="AN216" s="81"/>
      <c r="AO216" s="81"/>
      <c r="AP216" s="81"/>
      <c r="AQ216" s="82"/>
      <c r="AR216" s="81"/>
      <c r="AS216" s="81"/>
      <c r="AT216" s="81"/>
      <c r="AU216" s="81"/>
      <c r="AV216" s="81"/>
      <c r="AW216" s="81"/>
      <c r="AY216" s="44"/>
      <c r="AZ216" s="45"/>
      <c r="BA216" s="44"/>
      <c r="BB216" s="44"/>
      <c r="BC216" s="55"/>
    </row>
    <row r="217" spans="1:55" ht="13.5">
      <c r="A217" s="57"/>
      <c r="B217" s="58"/>
      <c r="D217" s="78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9"/>
      <c r="AG217" s="79"/>
      <c r="AH217" s="79"/>
      <c r="AI217" s="44"/>
      <c r="AK217" s="69"/>
      <c r="AL217" s="70"/>
      <c r="AM217" s="80"/>
      <c r="AN217" s="81"/>
      <c r="AO217" s="81"/>
      <c r="AP217" s="81"/>
      <c r="AQ217" s="82"/>
      <c r="AR217" s="81"/>
      <c r="AS217" s="81"/>
      <c r="AT217" s="81"/>
      <c r="AU217" s="81"/>
      <c r="AV217" s="81"/>
      <c r="AW217" s="81"/>
      <c r="AY217" s="44"/>
      <c r="AZ217" s="45"/>
      <c r="BA217" s="44"/>
      <c r="BB217" s="44"/>
      <c r="BC217" s="55"/>
    </row>
    <row r="218" spans="1:55" ht="13.5">
      <c r="A218" s="57"/>
      <c r="B218" s="58"/>
      <c r="D218" s="78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44"/>
      <c r="AK218" s="69"/>
      <c r="AL218" s="70"/>
      <c r="AM218" s="80"/>
      <c r="AN218" s="81"/>
      <c r="AO218" s="81"/>
      <c r="AP218" s="81"/>
      <c r="AQ218" s="82"/>
      <c r="AR218" s="81"/>
      <c r="AS218" s="81"/>
      <c r="AT218" s="81"/>
      <c r="AU218" s="81"/>
      <c r="AV218" s="81"/>
      <c r="AW218" s="81"/>
      <c r="AY218" s="44"/>
      <c r="AZ218" s="45"/>
      <c r="BA218" s="44"/>
      <c r="BB218" s="44"/>
      <c r="BC218" s="55"/>
    </row>
    <row r="219" spans="1:55" ht="13.5">
      <c r="A219" s="57"/>
      <c r="B219" s="58"/>
      <c r="D219" s="78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44"/>
      <c r="AK219" s="69"/>
      <c r="AL219" s="70"/>
      <c r="AM219" s="80"/>
      <c r="AN219" s="81"/>
      <c r="AO219" s="81"/>
      <c r="AP219" s="81"/>
      <c r="AQ219" s="82"/>
      <c r="AR219" s="81"/>
      <c r="AS219" s="81"/>
      <c r="AT219" s="81"/>
      <c r="AU219" s="81"/>
      <c r="AV219" s="81"/>
      <c r="AW219" s="81"/>
      <c r="AY219" s="44"/>
      <c r="AZ219" s="45"/>
      <c r="BA219" s="44"/>
      <c r="BB219" s="44"/>
      <c r="BC219" s="55"/>
    </row>
    <row r="220" spans="1:55" ht="13.5">
      <c r="A220" s="57"/>
      <c r="B220" s="58"/>
      <c r="D220" s="78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44"/>
      <c r="AK220" s="69"/>
      <c r="AL220" s="70"/>
      <c r="AM220" s="80"/>
      <c r="AN220" s="81"/>
      <c r="AO220" s="81"/>
      <c r="AP220" s="81"/>
      <c r="AQ220" s="82"/>
      <c r="AR220" s="81"/>
      <c r="AS220" s="81"/>
      <c r="AT220" s="81"/>
      <c r="AU220" s="81"/>
      <c r="AV220" s="81"/>
      <c r="AW220" s="81"/>
      <c r="AY220" s="44"/>
      <c r="AZ220" s="45"/>
      <c r="BA220" s="44"/>
      <c r="BB220" s="44"/>
      <c r="BC220" s="55"/>
    </row>
    <row r="221" spans="1:55" ht="13.5">
      <c r="A221" s="57"/>
      <c r="B221" s="58"/>
      <c r="D221" s="78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44"/>
      <c r="AK221" s="69"/>
      <c r="AL221" s="70"/>
      <c r="AM221" s="80"/>
      <c r="AN221" s="81"/>
      <c r="AO221" s="81"/>
      <c r="AP221" s="81"/>
      <c r="AQ221" s="82"/>
      <c r="AR221" s="81"/>
      <c r="AS221" s="81"/>
      <c r="AT221" s="81"/>
      <c r="AU221" s="81"/>
      <c r="AV221" s="81"/>
      <c r="AW221" s="81"/>
      <c r="AY221" s="44"/>
      <c r="AZ221" s="45"/>
      <c r="BA221" s="44"/>
      <c r="BB221" s="44"/>
      <c r="BC221" s="55"/>
    </row>
    <row r="222" spans="1:55" ht="13.5">
      <c r="A222" s="57"/>
      <c r="B222" s="58"/>
      <c r="D222" s="78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79"/>
      <c r="AI222" s="44"/>
      <c r="AK222" s="69"/>
      <c r="AL222" s="70"/>
      <c r="AM222" s="80"/>
      <c r="AN222" s="81"/>
      <c r="AO222" s="81"/>
      <c r="AP222" s="81"/>
      <c r="AQ222" s="82"/>
      <c r="AR222" s="81"/>
      <c r="AS222" s="81"/>
      <c r="AT222" s="81"/>
      <c r="AU222" s="81"/>
      <c r="AV222" s="81"/>
      <c r="AW222" s="81"/>
      <c r="AY222" s="37"/>
      <c r="AZ222" s="37"/>
      <c r="BA222" s="37"/>
      <c r="BB222" s="37"/>
      <c r="BC222" s="37"/>
    </row>
    <row r="223" spans="1:55" ht="13.5">
      <c r="A223" s="57"/>
      <c r="B223" s="58"/>
      <c r="D223" s="78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44"/>
      <c r="AK223" s="74"/>
      <c r="AL223" s="70"/>
      <c r="AM223" s="80"/>
      <c r="AN223" s="81"/>
      <c r="AO223" s="81"/>
      <c r="AP223" s="81"/>
      <c r="AQ223" s="82"/>
      <c r="AR223" s="81"/>
      <c r="AS223" s="81"/>
      <c r="AT223" s="81"/>
      <c r="AU223" s="81"/>
      <c r="AV223" s="81"/>
      <c r="AW223" s="81"/>
      <c r="AY223" s="37"/>
      <c r="AZ223" s="37"/>
      <c r="BA223" s="37"/>
      <c r="BB223" s="37"/>
      <c r="BC223" s="37"/>
    </row>
    <row r="224" spans="1:55" ht="13.5">
      <c r="A224" s="57"/>
      <c r="B224" s="58"/>
      <c r="D224" s="78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44"/>
      <c r="AK224" s="69"/>
      <c r="AL224" s="70"/>
      <c r="AM224" s="80"/>
      <c r="AN224" s="13"/>
      <c r="AO224" s="13"/>
      <c r="AP224" s="13"/>
      <c r="AQ224" s="56"/>
      <c r="AR224" s="13"/>
      <c r="AS224" s="13"/>
      <c r="AT224" s="13"/>
      <c r="AU224" s="13"/>
      <c r="AV224" s="13"/>
      <c r="AW224" s="13"/>
      <c r="AY224" s="37"/>
      <c r="AZ224" s="37"/>
      <c r="BA224" s="37"/>
      <c r="BB224" s="37"/>
      <c r="BC224" s="37"/>
    </row>
    <row r="225" spans="1:55" ht="13.5">
      <c r="A225" s="57"/>
      <c r="B225" s="58"/>
      <c r="D225" s="78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44"/>
      <c r="AK225" s="75"/>
      <c r="AL225" s="70"/>
      <c r="AM225" s="80"/>
      <c r="AN225" s="81"/>
      <c r="AO225" s="81"/>
      <c r="AP225" s="81"/>
      <c r="AQ225" s="82"/>
      <c r="AR225" s="81"/>
      <c r="AS225" s="81"/>
      <c r="AT225" s="81"/>
      <c r="AU225" s="81"/>
      <c r="AV225" s="81"/>
      <c r="AW225" s="81"/>
      <c r="AY225" s="44"/>
      <c r="AZ225" s="45"/>
      <c r="BA225" s="44"/>
      <c r="BB225" s="44"/>
      <c r="BC225" s="55"/>
    </row>
    <row r="226" spans="1:55" ht="13.5">
      <c r="A226" s="57"/>
      <c r="B226" s="58"/>
      <c r="D226" s="78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79"/>
      <c r="AH226" s="79"/>
      <c r="AI226" s="44"/>
      <c r="AK226" s="69"/>
      <c r="AL226" s="70"/>
      <c r="AM226" s="80"/>
      <c r="AN226" s="81"/>
      <c r="AO226" s="81"/>
      <c r="AP226" s="81"/>
      <c r="AQ226" s="82"/>
      <c r="AR226" s="81"/>
      <c r="AS226" s="81"/>
      <c r="AT226" s="81"/>
      <c r="AU226" s="81"/>
      <c r="AV226" s="81"/>
      <c r="AW226" s="81"/>
      <c r="AY226" s="37"/>
      <c r="AZ226" s="37"/>
      <c r="BA226" s="37"/>
      <c r="BB226" s="37"/>
      <c r="BC226" s="37"/>
    </row>
    <row r="227" spans="1:55" ht="13.5">
      <c r="A227" s="57"/>
      <c r="B227" s="58"/>
      <c r="D227" s="78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44"/>
      <c r="AK227" s="69"/>
      <c r="AL227" s="70"/>
      <c r="AM227" s="80"/>
      <c r="AN227" s="13"/>
      <c r="AO227" s="13"/>
      <c r="AP227" s="13"/>
      <c r="AQ227" s="56"/>
      <c r="AR227" s="13"/>
      <c r="AS227" s="13"/>
      <c r="AT227" s="13"/>
      <c r="AU227" s="13"/>
      <c r="AV227" s="13"/>
      <c r="AW227" s="13"/>
      <c r="AY227" s="37"/>
      <c r="AZ227" s="37"/>
      <c r="BA227" s="37"/>
      <c r="BB227" s="37"/>
      <c r="BC227" s="37"/>
    </row>
    <row r="228" spans="1:55" ht="13.5">
      <c r="A228" s="57"/>
      <c r="B228" s="58"/>
      <c r="D228" s="78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44"/>
      <c r="AK228" s="75"/>
      <c r="AL228" s="70"/>
      <c r="AM228" s="80"/>
      <c r="AN228" s="81"/>
      <c r="AO228" s="81"/>
      <c r="AP228" s="81"/>
      <c r="AQ228" s="82"/>
      <c r="AR228" s="81"/>
      <c r="AS228" s="81"/>
      <c r="AT228" s="81"/>
      <c r="AU228" s="81"/>
      <c r="AV228" s="81"/>
      <c r="AW228" s="81"/>
      <c r="AY228" s="44"/>
      <c r="AZ228" s="45"/>
      <c r="BA228" s="44"/>
      <c r="BB228" s="44"/>
      <c r="BC228" s="55"/>
    </row>
    <row r="229" spans="1:55" ht="13.5">
      <c r="A229" s="57"/>
      <c r="B229" s="58"/>
      <c r="D229" s="78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79"/>
      <c r="AG229" s="79"/>
      <c r="AH229" s="79"/>
      <c r="AI229" s="44"/>
      <c r="AK229" s="72"/>
      <c r="AL229" s="70"/>
      <c r="AM229" s="80"/>
      <c r="AN229" s="81"/>
      <c r="AO229" s="81"/>
      <c r="AP229" s="81"/>
      <c r="AQ229" s="82"/>
      <c r="AR229" s="81"/>
      <c r="AS229" s="81"/>
      <c r="AT229" s="81"/>
      <c r="AU229" s="81"/>
      <c r="AV229" s="81"/>
      <c r="AW229" s="81"/>
      <c r="AY229" s="44"/>
      <c r="AZ229" s="45"/>
      <c r="BA229" s="44"/>
      <c r="BB229" s="44"/>
      <c r="BC229" s="55"/>
    </row>
    <row r="230" spans="1:55" ht="13.5">
      <c r="A230" s="57"/>
      <c r="B230" s="58"/>
      <c r="D230" s="78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44"/>
      <c r="AK230" s="74"/>
      <c r="AL230" s="70"/>
      <c r="AM230" s="80"/>
      <c r="AN230" s="81"/>
      <c r="AO230" s="81"/>
      <c r="AP230" s="81"/>
      <c r="AQ230" s="82"/>
      <c r="AR230" s="81"/>
      <c r="AS230" s="81"/>
      <c r="AT230" s="81"/>
      <c r="AU230" s="81"/>
      <c r="AV230" s="81"/>
      <c r="AW230" s="81"/>
      <c r="AY230" s="44"/>
      <c r="AZ230" s="45"/>
      <c r="BA230" s="44"/>
      <c r="BB230" s="44"/>
      <c r="BC230" s="55"/>
    </row>
    <row r="231" spans="1:55" ht="13.5">
      <c r="A231" s="57"/>
      <c r="B231" s="58"/>
      <c r="D231" s="78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44"/>
      <c r="AK231" s="74"/>
      <c r="AL231" s="70"/>
      <c r="AM231" s="80"/>
      <c r="AN231" s="81"/>
      <c r="AO231" s="81"/>
      <c r="AP231" s="81"/>
      <c r="AQ231" s="82"/>
      <c r="AR231" s="81"/>
      <c r="AS231" s="81"/>
      <c r="AT231" s="81"/>
      <c r="AU231" s="81"/>
      <c r="AV231" s="81"/>
      <c r="AW231" s="81"/>
      <c r="AY231" s="37"/>
      <c r="AZ231" s="37"/>
      <c r="BA231" s="37"/>
      <c r="BB231" s="37"/>
      <c r="BC231" s="37"/>
    </row>
    <row r="232" spans="1:55" ht="13.5">
      <c r="A232" s="57"/>
      <c r="B232" s="58"/>
      <c r="D232" s="78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44"/>
      <c r="AK232" s="75"/>
      <c r="AL232" s="70"/>
      <c r="AM232" s="80"/>
      <c r="AN232" s="81"/>
      <c r="AO232" s="81"/>
      <c r="AP232" s="81"/>
      <c r="AQ232" s="82"/>
      <c r="AR232" s="81"/>
      <c r="AS232" s="81"/>
      <c r="AT232" s="81"/>
      <c r="AU232" s="81"/>
      <c r="AV232" s="81"/>
      <c r="AW232" s="81"/>
      <c r="AY232" s="37"/>
      <c r="AZ232" s="37"/>
      <c r="BA232" s="37"/>
      <c r="BB232" s="37"/>
      <c r="BC232" s="37"/>
    </row>
    <row r="233" spans="1:55" ht="13.5">
      <c r="A233" s="57"/>
      <c r="B233" s="58"/>
      <c r="D233" s="78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44"/>
      <c r="AK233" s="75"/>
      <c r="AL233" s="70"/>
      <c r="AM233" s="80"/>
      <c r="AN233" s="81"/>
      <c r="AO233" s="81"/>
      <c r="AP233" s="81"/>
      <c r="AQ233" s="82"/>
      <c r="AR233" s="81"/>
      <c r="AS233" s="81"/>
      <c r="AT233" s="81"/>
      <c r="AU233" s="81"/>
      <c r="AV233" s="81"/>
      <c r="AW233" s="81"/>
      <c r="AY233" s="44"/>
      <c r="AZ233" s="45"/>
      <c r="BA233" s="44"/>
      <c r="BB233" s="44"/>
      <c r="BC233" s="55"/>
    </row>
    <row r="234" spans="1:55" ht="13.5">
      <c r="A234" s="57"/>
      <c r="B234" s="58"/>
      <c r="D234" s="78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44"/>
      <c r="AK234" s="69"/>
      <c r="AL234" s="70"/>
      <c r="AM234" s="80"/>
      <c r="AN234" s="81"/>
      <c r="AO234" s="81"/>
      <c r="AP234" s="81"/>
      <c r="AQ234" s="82"/>
      <c r="AR234" s="81"/>
      <c r="AS234" s="81"/>
      <c r="AT234" s="81"/>
      <c r="AU234" s="81"/>
      <c r="AV234" s="81"/>
      <c r="AW234" s="81"/>
      <c r="AY234" s="44"/>
      <c r="AZ234" s="45"/>
      <c r="BA234" s="44"/>
      <c r="BB234" s="44"/>
      <c r="BC234" s="55"/>
    </row>
    <row r="235" spans="1:55" ht="13.5">
      <c r="A235" s="57"/>
      <c r="B235" s="58"/>
      <c r="D235" s="78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44"/>
      <c r="AK235" s="75"/>
      <c r="AL235" s="70"/>
      <c r="AM235" s="80"/>
      <c r="AN235" s="81"/>
      <c r="AO235" s="81"/>
      <c r="AP235" s="81"/>
      <c r="AQ235" s="82"/>
      <c r="AR235" s="81"/>
      <c r="AS235" s="81"/>
      <c r="AT235" s="81"/>
      <c r="AU235" s="81"/>
      <c r="AV235" s="81"/>
      <c r="AW235" s="81"/>
      <c r="AY235" s="44"/>
      <c r="AZ235" s="45"/>
      <c r="BA235" s="44"/>
      <c r="BB235" s="44"/>
      <c r="BC235" s="55"/>
    </row>
    <row r="236" spans="1:55" ht="13.5">
      <c r="A236" s="57"/>
      <c r="B236" s="58"/>
      <c r="D236" s="78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44"/>
      <c r="AK236" s="69"/>
      <c r="AL236" s="70"/>
      <c r="AM236" s="80"/>
      <c r="AN236" s="81"/>
      <c r="AO236" s="81"/>
      <c r="AP236" s="81"/>
      <c r="AQ236" s="82"/>
      <c r="AR236" s="81"/>
      <c r="AS236" s="81"/>
      <c r="AT236" s="81"/>
      <c r="AU236" s="81"/>
      <c r="AV236" s="81"/>
      <c r="AW236" s="81"/>
      <c r="AY236" s="44"/>
      <c r="AZ236" s="45"/>
      <c r="BA236" s="44"/>
      <c r="BB236" s="44"/>
      <c r="BC236" s="55"/>
    </row>
    <row r="237" spans="1:55" ht="13.5">
      <c r="A237" s="57"/>
      <c r="B237" s="58"/>
      <c r="D237" s="78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44"/>
      <c r="AK237" s="69"/>
      <c r="AL237" s="70"/>
      <c r="AM237" s="80"/>
      <c r="AN237" s="13"/>
      <c r="AO237" s="13"/>
      <c r="AP237" s="13"/>
      <c r="AQ237" s="56"/>
      <c r="AR237" s="13"/>
      <c r="AS237" s="13"/>
      <c r="AT237" s="13"/>
      <c r="AU237" s="13"/>
      <c r="AV237" s="13"/>
      <c r="AW237" s="13"/>
      <c r="AY237" s="44"/>
      <c r="AZ237" s="45"/>
      <c r="BA237" s="44"/>
      <c r="BB237" s="44"/>
      <c r="BC237" s="55"/>
    </row>
    <row r="238" spans="1:55" ht="13.5">
      <c r="A238" s="57"/>
      <c r="B238" s="58"/>
      <c r="D238" s="78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44"/>
      <c r="AK238" s="72"/>
      <c r="AL238" s="70"/>
      <c r="AM238" s="80"/>
      <c r="AN238" s="81"/>
      <c r="AO238" s="81"/>
      <c r="AP238" s="81"/>
      <c r="AQ238" s="82"/>
      <c r="AR238" s="81"/>
      <c r="AS238" s="81"/>
      <c r="AT238" s="81"/>
      <c r="AU238" s="81"/>
      <c r="AV238" s="81"/>
      <c r="AW238" s="81"/>
      <c r="AY238" s="44"/>
      <c r="AZ238" s="45"/>
      <c r="BA238" s="44"/>
      <c r="BB238" s="44"/>
      <c r="BC238" s="55"/>
    </row>
    <row r="239" spans="1:55" ht="13.5">
      <c r="A239" s="57"/>
      <c r="B239" s="58"/>
      <c r="D239" s="78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79"/>
      <c r="AF239" s="79"/>
      <c r="AG239" s="79"/>
      <c r="AH239" s="79"/>
      <c r="AI239" s="44"/>
      <c r="AK239" s="72"/>
      <c r="AL239" s="70"/>
      <c r="AM239" s="80"/>
      <c r="AN239" s="81"/>
      <c r="AO239" s="81"/>
      <c r="AP239" s="81"/>
      <c r="AQ239" s="82"/>
      <c r="AR239" s="81"/>
      <c r="AS239" s="81"/>
      <c r="AT239" s="81"/>
      <c r="AU239" s="81"/>
      <c r="AV239" s="81"/>
      <c r="AW239" s="81"/>
      <c r="AY239" s="44"/>
      <c r="AZ239" s="45"/>
      <c r="BA239" s="44"/>
      <c r="BB239" s="44"/>
      <c r="BC239" s="55"/>
    </row>
    <row r="240" spans="1:55" ht="13.5">
      <c r="A240" s="57"/>
      <c r="B240" s="61"/>
      <c r="D240" s="78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44"/>
      <c r="AK240" s="69"/>
      <c r="AL240" s="73"/>
      <c r="AM240" s="80"/>
      <c r="AN240" s="81"/>
      <c r="AO240" s="81"/>
      <c r="AP240" s="81"/>
      <c r="AQ240" s="82"/>
      <c r="AR240" s="81"/>
      <c r="AS240" s="81"/>
      <c r="AT240" s="81"/>
      <c r="AU240" s="81"/>
      <c r="AV240" s="81"/>
      <c r="AW240" s="81"/>
      <c r="AY240" s="44"/>
      <c r="AZ240" s="45"/>
      <c r="BA240" s="44"/>
      <c r="BB240" s="44"/>
      <c r="BC240" s="55"/>
    </row>
    <row r="241" spans="1:55" ht="13.5">
      <c r="A241" s="57"/>
      <c r="B241" s="58"/>
      <c r="D241" s="78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44"/>
      <c r="AK241" s="69"/>
      <c r="AL241" s="70"/>
      <c r="AM241" s="80"/>
      <c r="AN241" s="81"/>
      <c r="AO241" s="81"/>
      <c r="AP241" s="81"/>
      <c r="AQ241" s="82"/>
      <c r="AR241" s="81"/>
      <c r="AS241" s="81"/>
      <c r="AT241" s="81"/>
      <c r="AU241" s="81"/>
      <c r="AV241" s="81"/>
      <c r="AW241" s="81"/>
      <c r="AY241" s="44"/>
      <c r="AZ241" s="45"/>
      <c r="BA241" s="44"/>
      <c r="BB241" s="44"/>
      <c r="BC241" s="55"/>
    </row>
    <row r="242" spans="1:55" ht="13.5">
      <c r="A242" s="57"/>
      <c r="B242" s="58"/>
      <c r="D242" s="78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44"/>
      <c r="AK242" s="69"/>
      <c r="AL242" s="70"/>
      <c r="AM242" s="80"/>
      <c r="AN242" s="81"/>
      <c r="AO242" s="81"/>
      <c r="AP242" s="81"/>
      <c r="AQ242" s="82"/>
      <c r="AR242" s="81"/>
      <c r="AS242" s="81"/>
      <c r="AT242" s="81"/>
      <c r="AU242" s="81"/>
      <c r="AV242" s="81"/>
      <c r="AW242" s="81"/>
      <c r="AY242" s="44"/>
      <c r="AZ242" s="45"/>
      <c r="BA242" s="44"/>
      <c r="BB242" s="44"/>
      <c r="BC242" s="55"/>
    </row>
    <row r="243" spans="1:55" ht="13.5">
      <c r="A243" s="57"/>
      <c r="B243" s="58"/>
      <c r="D243" s="78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44"/>
      <c r="AK243" s="69"/>
      <c r="AL243" s="70"/>
      <c r="AM243" s="80"/>
      <c r="AN243" s="81"/>
      <c r="AO243" s="81"/>
      <c r="AP243" s="81"/>
      <c r="AQ243" s="82"/>
      <c r="AR243" s="81"/>
      <c r="AS243" s="81"/>
      <c r="AT243" s="81"/>
      <c r="AU243" s="81"/>
      <c r="AV243" s="81"/>
      <c r="AW243" s="81"/>
      <c r="AY243" s="44"/>
      <c r="AZ243" s="45"/>
      <c r="BA243" s="44"/>
      <c r="BB243" s="44"/>
      <c r="BC243" s="55"/>
    </row>
    <row r="244" spans="1:55" ht="13.5">
      <c r="A244" s="57"/>
      <c r="B244" s="58"/>
      <c r="D244" s="78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44"/>
      <c r="AK244" s="69"/>
      <c r="AL244" s="70"/>
      <c r="AM244" s="80"/>
      <c r="AN244" s="81"/>
      <c r="AO244" s="81"/>
      <c r="AP244" s="81"/>
      <c r="AQ244" s="82"/>
      <c r="AR244" s="81"/>
      <c r="AS244" s="81"/>
      <c r="AT244" s="81"/>
      <c r="AU244" s="81"/>
      <c r="AV244" s="81"/>
      <c r="AW244" s="81"/>
      <c r="AY244" s="44"/>
      <c r="AZ244" s="45"/>
      <c r="BA244" s="44"/>
      <c r="BB244" s="44"/>
      <c r="BC244" s="55"/>
    </row>
    <row r="245" spans="1:55" ht="13.5">
      <c r="A245" s="57"/>
      <c r="B245" s="58"/>
      <c r="D245" s="78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44"/>
      <c r="AK245" s="75"/>
      <c r="AL245" s="73"/>
      <c r="AM245" s="80"/>
      <c r="AN245" s="81"/>
      <c r="AO245" s="81"/>
      <c r="AP245" s="81"/>
      <c r="AQ245" s="82"/>
      <c r="AR245" s="81"/>
      <c r="AS245" s="81"/>
      <c r="AT245" s="81"/>
      <c r="AU245" s="81"/>
      <c r="AV245" s="81"/>
      <c r="AW245" s="81"/>
      <c r="AY245" s="44"/>
      <c r="AZ245" s="45"/>
      <c r="BA245" s="44"/>
      <c r="BB245" s="44"/>
      <c r="BC245" s="55"/>
    </row>
    <row r="246" spans="1:55" ht="13.5">
      <c r="A246" s="57"/>
      <c r="B246" s="58"/>
      <c r="D246" s="78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44"/>
      <c r="AK246" s="75"/>
      <c r="AL246" s="73"/>
      <c r="AM246" s="80"/>
      <c r="AN246" s="81"/>
      <c r="AO246" s="81"/>
      <c r="AP246" s="81"/>
      <c r="AQ246" s="82"/>
      <c r="AR246" s="81"/>
      <c r="AS246" s="81"/>
      <c r="AT246" s="81"/>
      <c r="AU246" s="81"/>
      <c r="AV246" s="81"/>
      <c r="AW246" s="81"/>
      <c r="AY246" s="37"/>
      <c r="AZ246" s="37"/>
      <c r="BA246" s="37"/>
      <c r="BB246" s="37"/>
      <c r="BC246" s="37"/>
    </row>
    <row r="247" spans="1:55" ht="13.5">
      <c r="A247" s="57"/>
      <c r="B247" s="58"/>
      <c r="D247" s="78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44"/>
      <c r="AK247" s="69"/>
      <c r="AL247" s="70"/>
      <c r="AM247" s="80"/>
      <c r="AN247" s="81"/>
      <c r="AO247" s="81"/>
      <c r="AP247" s="81"/>
      <c r="AQ247" s="82"/>
      <c r="AR247" s="81"/>
      <c r="AS247" s="81"/>
      <c r="AT247" s="81"/>
      <c r="AU247" s="81"/>
      <c r="AV247" s="81"/>
      <c r="AW247" s="81"/>
      <c r="AY247" s="37"/>
      <c r="AZ247" s="37"/>
      <c r="BA247" s="37"/>
      <c r="BB247" s="37"/>
      <c r="BC247" s="37"/>
    </row>
    <row r="248" spans="1:55" ht="13.5">
      <c r="A248" s="57"/>
      <c r="B248" s="58"/>
      <c r="D248" s="78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44"/>
      <c r="AK248" s="69"/>
      <c r="AL248" s="70"/>
      <c r="AM248" s="80"/>
      <c r="AN248" s="81"/>
      <c r="AO248" s="81"/>
      <c r="AP248" s="81"/>
      <c r="AQ248" s="82"/>
      <c r="AR248" s="81"/>
      <c r="AS248" s="81"/>
      <c r="AT248" s="81"/>
      <c r="AU248" s="81"/>
      <c r="AV248" s="81"/>
      <c r="AW248" s="81"/>
      <c r="AY248" s="37"/>
      <c r="AZ248" s="37"/>
      <c r="BA248" s="37"/>
      <c r="BB248" s="37"/>
      <c r="BC248" s="37"/>
    </row>
    <row r="249" spans="1:55" ht="13.5">
      <c r="A249" s="57"/>
      <c r="B249" s="58"/>
      <c r="D249" s="78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44"/>
      <c r="AK249" s="69"/>
      <c r="AL249" s="70"/>
      <c r="AM249" s="80"/>
      <c r="AN249" s="81"/>
      <c r="AO249" s="81"/>
      <c r="AP249" s="81"/>
      <c r="AQ249" s="82"/>
      <c r="AR249" s="81"/>
      <c r="AS249" s="81"/>
      <c r="AT249" s="81"/>
      <c r="AU249" s="81"/>
      <c r="AV249" s="81"/>
      <c r="AW249" s="81"/>
      <c r="AY249" s="37"/>
      <c r="AZ249" s="37"/>
      <c r="BA249" s="37"/>
      <c r="BB249" s="37"/>
      <c r="BC249" s="37"/>
    </row>
    <row r="250" spans="1:55" ht="13.5">
      <c r="A250" s="57"/>
      <c r="B250" s="58"/>
      <c r="D250" s="78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44"/>
      <c r="AK250" s="69"/>
      <c r="AL250" s="70"/>
      <c r="AM250" s="80"/>
      <c r="AN250" s="81"/>
      <c r="AO250" s="81"/>
      <c r="AP250" s="81"/>
      <c r="AQ250" s="82"/>
      <c r="AR250" s="81"/>
      <c r="AS250" s="81"/>
      <c r="AT250" s="81"/>
      <c r="AU250" s="81"/>
      <c r="AV250" s="81"/>
      <c r="AW250" s="81"/>
      <c r="AY250" s="44"/>
      <c r="AZ250" s="45"/>
      <c r="BA250" s="44"/>
      <c r="BB250" s="44"/>
      <c r="BC250" s="55"/>
    </row>
    <row r="251" spans="1:55" ht="13.5">
      <c r="A251" s="57"/>
      <c r="B251" s="58"/>
      <c r="D251" s="78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44"/>
      <c r="AK251" s="69"/>
      <c r="AL251" s="70"/>
      <c r="AM251" s="80"/>
      <c r="AN251" s="81"/>
      <c r="AO251" s="81"/>
      <c r="AP251" s="81"/>
      <c r="AQ251" s="82"/>
      <c r="AR251" s="81"/>
      <c r="AS251" s="81"/>
      <c r="AT251" s="81"/>
      <c r="AU251" s="81"/>
      <c r="AV251" s="81"/>
      <c r="AW251" s="81"/>
      <c r="AY251" s="37"/>
      <c r="AZ251" s="37"/>
      <c r="BA251" s="37"/>
      <c r="BB251" s="37"/>
      <c r="BC251" s="37"/>
    </row>
    <row r="252" spans="1:55" ht="13.5">
      <c r="A252" s="57"/>
      <c r="B252" s="58"/>
      <c r="D252" s="78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44"/>
      <c r="AK252" s="75"/>
      <c r="AL252" s="70"/>
      <c r="AM252" s="80"/>
      <c r="AN252" s="81"/>
      <c r="AO252" s="81"/>
      <c r="AP252" s="81"/>
      <c r="AQ252" s="82"/>
      <c r="AR252" s="81"/>
      <c r="AS252" s="81"/>
      <c r="AT252" s="81"/>
      <c r="AU252" s="81"/>
      <c r="AV252" s="81"/>
      <c r="AW252" s="81"/>
      <c r="AY252" s="44"/>
      <c r="AZ252" s="45"/>
      <c r="BA252" s="44"/>
      <c r="BB252" s="44"/>
      <c r="BC252" s="55"/>
    </row>
    <row r="253" spans="1:55" ht="13.5">
      <c r="A253" s="57"/>
      <c r="B253" s="58"/>
      <c r="D253" s="78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44"/>
      <c r="AK253" s="69"/>
      <c r="AL253" s="70"/>
      <c r="AM253" s="80"/>
      <c r="AN253" s="81"/>
      <c r="AO253" s="81"/>
      <c r="AP253" s="81"/>
      <c r="AQ253" s="82"/>
      <c r="AR253" s="81"/>
      <c r="AS253" s="81"/>
      <c r="AT253" s="81"/>
      <c r="AU253" s="81"/>
      <c r="AV253" s="81"/>
      <c r="AW253" s="81"/>
      <c r="AY253" s="44"/>
      <c r="AZ253" s="45"/>
      <c r="BA253" s="44"/>
      <c r="BB253" s="44"/>
      <c r="BC253" s="55"/>
    </row>
    <row r="254" spans="1:55" ht="13.5">
      <c r="A254" s="57"/>
      <c r="B254" s="58"/>
      <c r="D254" s="78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44"/>
      <c r="AK254" s="72"/>
      <c r="AL254" s="70"/>
      <c r="AM254" s="80"/>
      <c r="AN254" s="81"/>
      <c r="AO254" s="81"/>
      <c r="AP254" s="81"/>
      <c r="AQ254" s="82"/>
      <c r="AR254" s="81"/>
      <c r="AS254" s="81"/>
      <c r="AT254" s="81"/>
      <c r="AU254" s="81"/>
      <c r="AV254" s="81"/>
      <c r="AW254" s="81"/>
      <c r="AY254" s="44"/>
      <c r="AZ254" s="45"/>
      <c r="BA254" s="44"/>
      <c r="BB254" s="44"/>
      <c r="BC254" s="55"/>
    </row>
    <row r="255" spans="1:55" ht="13.5">
      <c r="A255" s="57"/>
      <c r="B255" s="58"/>
      <c r="D255" s="78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44"/>
      <c r="AK255" s="69"/>
      <c r="AL255" s="70"/>
      <c r="AM255" s="80"/>
      <c r="AN255" s="81"/>
      <c r="AO255" s="81"/>
      <c r="AP255" s="81"/>
      <c r="AQ255" s="82"/>
      <c r="AR255" s="81"/>
      <c r="AS255" s="81"/>
      <c r="AT255" s="81"/>
      <c r="AU255" s="81"/>
      <c r="AV255" s="81"/>
      <c r="AW255" s="81"/>
      <c r="AY255" s="37"/>
      <c r="AZ255" s="37"/>
      <c r="BA255" s="37"/>
      <c r="BB255" s="37"/>
      <c r="BC255" s="37"/>
    </row>
    <row r="256" spans="1:55" ht="13.5">
      <c r="A256" s="57"/>
      <c r="B256" s="58"/>
      <c r="D256" s="78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44"/>
      <c r="AK256" s="69"/>
      <c r="AL256" s="70"/>
      <c r="AM256" s="80"/>
      <c r="AN256" s="81"/>
      <c r="AO256" s="81"/>
      <c r="AP256" s="81"/>
      <c r="AQ256" s="82"/>
      <c r="AR256" s="81"/>
      <c r="AS256" s="81"/>
      <c r="AT256" s="81"/>
      <c r="AU256" s="81"/>
      <c r="AV256" s="81"/>
      <c r="AW256" s="81"/>
      <c r="AY256" s="44"/>
      <c r="AZ256" s="45"/>
      <c r="BA256" s="44"/>
      <c r="BB256" s="44"/>
      <c r="BC256" s="55"/>
    </row>
    <row r="257" spans="1:55" ht="13.5">
      <c r="A257" s="57"/>
      <c r="B257" s="58"/>
      <c r="D257" s="78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44"/>
      <c r="AK257" s="69"/>
      <c r="AL257" s="70"/>
      <c r="AM257" s="80"/>
      <c r="AN257" s="81"/>
      <c r="AO257" s="81"/>
      <c r="AP257" s="81"/>
      <c r="AQ257" s="82"/>
      <c r="AR257" s="81"/>
      <c r="AS257" s="81"/>
      <c r="AT257" s="81"/>
      <c r="AU257" s="81"/>
      <c r="AV257" s="81"/>
      <c r="AW257" s="81"/>
      <c r="AY257" s="37"/>
      <c r="AZ257" s="37"/>
      <c r="BA257" s="37"/>
      <c r="BB257" s="37"/>
      <c r="BC257" s="37"/>
    </row>
    <row r="258" spans="1:55" ht="13.5">
      <c r="A258" s="57"/>
      <c r="B258" s="58"/>
      <c r="D258" s="78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44"/>
      <c r="AK258" s="72"/>
      <c r="AL258" s="70"/>
      <c r="AM258" s="80"/>
      <c r="AN258" s="81"/>
      <c r="AO258" s="81"/>
      <c r="AP258" s="81"/>
      <c r="AQ258" s="82"/>
      <c r="AR258" s="81"/>
      <c r="AS258" s="81"/>
      <c r="AT258" s="81"/>
      <c r="AU258" s="81"/>
      <c r="AV258" s="81"/>
      <c r="AW258" s="81"/>
      <c r="AY258" s="44"/>
      <c r="AZ258" s="45"/>
      <c r="BA258" s="44"/>
      <c r="BB258" s="44"/>
      <c r="BC258" s="55"/>
    </row>
    <row r="259" spans="1:55" ht="13.5">
      <c r="A259" s="57"/>
      <c r="B259" s="58"/>
      <c r="D259" s="78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44"/>
      <c r="AK259" s="72"/>
      <c r="AL259" s="70"/>
      <c r="AM259" s="80"/>
      <c r="AN259" s="81"/>
      <c r="AO259" s="81"/>
      <c r="AP259" s="81"/>
      <c r="AQ259" s="82"/>
      <c r="AR259" s="81"/>
      <c r="AS259" s="81"/>
      <c r="AT259" s="81"/>
      <c r="AU259" s="81"/>
      <c r="AV259" s="81"/>
      <c r="AW259" s="81"/>
      <c r="AY259" s="44"/>
      <c r="AZ259" s="45"/>
      <c r="BA259" s="44"/>
      <c r="BB259" s="44"/>
      <c r="BC259" s="55"/>
    </row>
    <row r="260" spans="1:55" ht="13.5">
      <c r="A260" s="57"/>
      <c r="B260" s="58"/>
      <c r="D260" s="78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79"/>
      <c r="AG260" s="79"/>
      <c r="AH260" s="79"/>
      <c r="AI260" s="44"/>
      <c r="AK260" s="69"/>
      <c r="AL260" s="70"/>
      <c r="AM260" s="80"/>
      <c r="AN260" s="81"/>
      <c r="AO260" s="81"/>
      <c r="AP260" s="81"/>
      <c r="AQ260" s="82"/>
      <c r="AR260" s="81"/>
      <c r="AS260" s="81"/>
      <c r="AT260" s="81"/>
      <c r="AU260" s="81"/>
      <c r="AV260" s="81"/>
      <c r="AW260" s="81"/>
      <c r="AY260" s="44"/>
      <c r="AZ260" s="45"/>
      <c r="BA260" s="44"/>
      <c r="BB260" s="44"/>
      <c r="BC260" s="55"/>
    </row>
    <row r="261" spans="1:55" ht="13.5">
      <c r="A261" s="57"/>
      <c r="B261" s="58"/>
      <c r="D261" s="78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44"/>
      <c r="AK261" s="75"/>
      <c r="AL261" s="70"/>
      <c r="AM261" s="80"/>
      <c r="AN261" s="81"/>
      <c r="AO261" s="81"/>
      <c r="AP261" s="81"/>
      <c r="AQ261" s="82"/>
      <c r="AR261" s="81"/>
      <c r="AS261" s="81"/>
      <c r="AT261" s="81"/>
      <c r="AU261" s="81"/>
      <c r="AV261" s="81"/>
      <c r="AW261" s="81"/>
      <c r="AY261" s="37"/>
      <c r="AZ261" s="37"/>
      <c r="BA261" s="37"/>
      <c r="BB261" s="37"/>
      <c r="BC261" s="37"/>
    </row>
    <row r="262" spans="1:55" ht="13.5">
      <c r="A262" s="57"/>
      <c r="B262" s="58"/>
      <c r="D262" s="78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44"/>
      <c r="AK262" s="75"/>
      <c r="AL262" s="73"/>
      <c r="AM262" s="80"/>
      <c r="AN262" s="81"/>
      <c r="AO262" s="81"/>
      <c r="AP262" s="81"/>
      <c r="AQ262" s="82"/>
      <c r="AR262" s="81"/>
      <c r="AS262" s="81"/>
      <c r="AT262" s="81"/>
      <c r="AU262" s="81"/>
      <c r="AV262" s="81"/>
      <c r="AW262" s="81"/>
      <c r="AY262" s="44"/>
      <c r="AZ262" s="45"/>
      <c r="BA262" s="44"/>
      <c r="BB262" s="44"/>
      <c r="BC262" s="55"/>
    </row>
    <row r="263" spans="1:55" ht="13.5">
      <c r="A263" s="57"/>
      <c r="B263" s="58"/>
      <c r="D263" s="78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44"/>
      <c r="AK263" s="72"/>
      <c r="AL263" s="70"/>
      <c r="AM263" s="80"/>
      <c r="AN263" s="81"/>
      <c r="AO263" s="81"/>
      <c r="AP263" s="81"/>
      <c r="AQ263" s="82"/>
      <c r="AR263" s="81"/>
      <c r="AS263" s="81"/>
      <c r="AT263" s="81"/>
      <c r="AU263" s="81"/>
      <c r="AV263" s="81"/>
      <c r="AW263" s="81"/>
      <c r="AY263" s="44"/>
      <c r="AZ263" s="45"/>
      <c r="BA263" s="44"/>
      <c r="BB263" s="44"/>
      <c r="BC263" s="55"/>
    </row>
    <row r="264" spans="1:55" ht="13.5">
      <c r="A264" s="57"/>
      <c r="B264" s="58"/>
      <c r="D264" s="78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44"/>
      <c r="AK264" s="69"/>
      <c r="AL264" s="73"/>
      <c r="AM264" s="80"/>
      <c r="AN264" s="81"/>
      <c r="AO264" s="81"/>
      <c r="AP264" s="81"/>
      <c r="AQ264" s="82"/>
      <c r="AR264" s="81"/>
      <c r="AS264" s="81"/>
      <c r="AT264" s="81"/>
      <c r="AU264" s="81"/>
      <c r="AV264" s="81"/>
      <c r="AW264" s="81"/>
      <c r="AY264" s="37"/>
      <c r="AZ264" s="37"/>
      <c r="BA264" s="37"/>
      <c r="BB264" s="37"/>
      <c r="BC264" s="37"/>
    </row>
    <row r="265" spans="1:55" ht="13.5">
      <c r="A265" s="57"/>
      <c r="B265" s="58"/>
      <c r="D265" s="78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44"/>
      <c r="AK265" s="69"/>
      <c r="AL265" s="73"/>
      <c r="AM265" s="80"/>
      <c r="AN265" s="81"/>
      <c r="AO265" s="81"/>
      <c r="AP265" s="81"/>
      <c r="AQ265" s="82"/>
      <c r="AR265" s="81"/>
      <c r="AS265" s="81"/>
      <c r="AT265" s="81"/>
      <c r="AU265" s="81"/>
      <c r="AV265" s="81"/>
      <c r="AW265" s="81"/>
      <c r="AY265" s="44"/>
      <c r="AZ265" s="45"/>
      <c r="BA265" s="44"/>
      <c r="BB265" s="44"/>
      <c r="BC265" s="55"/>
    </row>
    <row r="266" spans="1:55" ht="13.5">
      <c r="A266" s="57"/>
      <c r="B266" s="58"/>
      <c r="D266" s="78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79"/>
      <c r="AG266" s="79"/>
      <c r="AH266" s="79"/>
      <c r="AI266" s="44"/>
      <c r="AK266" s="72"/>
      <c r="AL266" s="70"/>
      <c r="AM266" s="80"/>
      <c r="AN266" s="81"/>
      <c r="AO266" s="81"/>
      <c r="AP266" s="81"/>
      <c r="AQ266" s="82"/>
      <c r="AR266" s="81"/>
      <c r="AS266" s="81"/>
      <c r="AT266" s="81"/>
      <c r="AU266" s="81"/>
      <c r="AV266" s="81"/>
      <c r="AW266" s="81"/>
      <c r="AY266" s="44"/>
      <c r="AZ266" s="45"/>
      <c r="BA266" s="44"/>
      <c r="BB266" s="44"/>
      <c r="BC266" s="55"/>
    </row>
    <row r="267" spans="1:55" ht="13.5">
      <c r="A267" s="57"/>
      <c r="B267" s="58"/>
      <c r="D267" s="78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44"/>
      <c r="AK267" s="69"/>
      <c r="AL267" s="73"/>
      <c r="AM267" s="80"/>
      <c r="AN267" s="81"/>
      <c r="AO267" s="81"/>
      <c r="AP267" s="81"/>
      <c r="AQ267" s="82"/>
      <c r="AR267" s="81"/>
      <c r="AS267" s="81"/>
      <c r="AT267" s="81"/>
      <c r="AU267" s="81"/>
      <c r="AV267" s="81"/>
      <c r="AW267" s="81"/>
      <c r="AY267" s="37"/>
      <c r="AZ267" s="37"/>
      <c r="BA267" s="37"/>
      <c r="BB267" s="37"/>
      <c r="BC267" s="37"/>
    </row>
    <row r="268" spans="1:55" ht="13.5">
      <c r="A268" s="57"/>
      <c r="B268" s="58"/>
      <c r="D268" s="78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44"/>
      <c r="AK268" s="69"/>
      <c r="AL268" s="70"/>
      <c r="AM268" s="80"/>
      <c r="AN268" s="81"/>
      <c r="AO268" s="81"/>
      <c r="AP268" s="81"/>
      <c r="AQ268" s="82"/>
      <c r="AR268" s="81"/>
      <c r="AS268" s="81"/>
      <c r="AT268" s="81"/>
      <c r="AU268" s="81"/>
      <c r="AV268" s="81"/>
      <c r="AW268" s="81"/>
      <c r="AY268" s="44"/>
      <c r="AZ268" s="45"/>
      <c r="BA268" s="44"/>
      <c r="BB268" s="44"/>
      <c r="BC268" s="55"/>
    </row>
    <row r="269" spans="1:55" ht="13.5">
      <c r="A269" s="57"/>
      <c r="B269" s="58"/>
      <c r="D269" s="78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9"/>
      <c r="AG269" s="79"/>
      <c r="AH269" s="79"/>
      <c r="AI269" s="44"/>
      <c r="AK269" s="69"/>
      <c r="AL269" s="70"/>
      <c r="AM269" s="80"/>
      <c r="AN269" s="13"/>
      <c r="AO269" s="13"/>
      <c r="AP269" s="13"/>
      <c r="AQ269" s="56"/>
      <c r="AR269" s="13"/>
      <c r="AS269" s="13"/>
      <c r="AT269" s="13"/>
      <c r="AU269" s="13"/>
      <c r="AV269" s="13"/>
      <c r="AW269" s="13"/>
      <c r="AY269" s="44"/>
      <c r="AZ269" s="45"/>
      <c r="BA269" s="44"/>
      <c r="BB269" s="44"/>
      <c r="BC269" s="55"/>
    </row>
    <row r="270" spans="1:55" ht="13.5">
      <c r="A270" s="57"/>
      <c r="B270" s="58"/>
      <c r="D270" s="78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44"/>
      <c r="AK270" s="74"/>
      <c r="AL270" s="70"/>
      <c r="AM270" s="80"/>
      <c r="AN270" s="81"/>
      <c r="AO270" s="81"/>
      <c r="AP270" s="81"/>
      <c r="AQ270" s="82"/>
      <c r="AR270" s="81"/>
      <c r="AS270" s="81"/>
      <c r="AT270" s="81"/>
      <c r="AU270" s="81"/>
      <c r="AV270" s="81"/>
      <c r="AW270" s="81"/>
      <c r="AY270" s="44"/>
      <c r="AZ270" s="45"/>
      <c r="BA270" s="44"/>
      <c r="BB270" s="44"/>
      <c r="BC270" s="55"/>
    </row>
    <row r="271" spans="1:55" ht="13.5">
      <c r="A271" s="57"/>
      <c r="B271" s="58"/>
      <c r="D271" s="78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44"/>
      <c r="AK271" s="69"/>
      <c r="AL271" s="70"/>
      <c r="AM271" s="80"/>
      <c r="AN271" s="81"/>
      <c r="AO271" s="81"/>
      <c r="AP271" s="81"/>
      <c r="AQ271" s="82"/>
      <c r="AR271" s="81"/>
      <c r="AS271" s="81"/>
      <c r="AT271" s="81"/>
      <c r="AU271" s="81"/>
      <c r="AV271" s="81"/>
      <c r="AW271" s="81"/>
      <c r="AY271" s="44"/>
      <c r="AZ271" s="45"/>
      <c r="BA271" s="44"/>
      <c r="BB271" s="44"/>
      <c r="BC271" s="55"/>
    </row>
    <row r="272" spans="1:55" ht="13.5">
      <c r="A272" s="57"/>
      <c r="B272" s="58"/>
      <c r="D272" s="78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44"/>
      <c r="AK272" s="69"/>
      <c r="AL272" s="70"/>
      <c r="AM272" s="80"/>
      <c r="AN272" s="81"/>
      <c r="AO272" s="81"/>
      <c r="AP272" s="81"/>
      <c r="AQ272" s="82"/>
      <c r="AR272" s="81"/>
      <c r="AS272" s="81"/>
      <c r="AT272" s="81"/>
      <c r="AU272" s="81"/>
      <c r="AV272" s="81"/>
      <c r="AW272" s="81"/>
      <c r="AY272" s="44"/>
      <c r="AZ272" s="45"/>
      <c r="BA272" s="44"/>
      <c r="BB272" s="44"/>
      <c r="BC272" s="55"/>
    </row>
    <row r="273" spans="1:55" ht="13.5">
      <c r="A273" s="57"/>
      <c r="B273" s="58"/>
      <c r="D273" s="78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44"/>
      <c r="AK273" s="74"/>
      <c r="AL273" s="70"/>
      <c r="AM273" s="80"/>
      <c r="AN273" s="81"/>
      <c r="AO273" s="81"/>
      <c r="AP273" s="81"/>
      <c r="AQ273" s="82"/>
      <c r="AR273" s="81"/>
      <c r="AS273" s="81"/>
      <c r="AT273" s="81"/>
      <c r="AU273" s="81"/>
      <c r="AV273" s="81"/>
      <c r="AW273" s="81"/>
      <c r="AY273" s="44"/>
      <c r="AZ273" s="45"/>
      <c r="BA273" s="44"/>
      <c r="BB273" s="44"/>
      <c r="BC273" s="55"/>
    </row>
    <row r="274" spans="1:55" ht="13.5">
      <c r="A274" s="57"/>
      <c r="B274" s="58"/>
      <c r="D274" s="78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79"/>
      <c r="AF274" s="79"/>
      <c r="AG274" s="79"/>
      <c r="AH274" s="79"/>
      <c r="AI274" s="44"/>
      <c r="AK274" s="75"/>
      <c r="AL274" s="70"/>
      <c r="AM274" s="80"/>
      <c r="AN274" s="81"/>
      <c r="AO274" s="81"/>
      <c r="AP274" s="81"/>
      <c r="AQ274" s="82"/>
      <c r="AR274" s="81"/>
      <c r="AS274" s="81"/>
      <c r="AT274" s="81"/>
      <c r="AU274" s="81"/>
      <c r="AV274" s="81"/>
      <c r="AW274" s="81"/>
      <c r="AY274" s="44"/>
      <c r="AZ274" s="45"/>
      <c r="BA274" s="44"/>
      <c r="BB274" s="44"/>
      <c r="BC274" s="55"/>
    </row>
    <row r="275" spans="1:55" ht="13.5">
      <c r="A275" s="57"/>
      <c r="B275" s="58"/>
      <c r="D275" s="78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44"/>
      <c r="AK275" s="75"/>
      <c r="AL275" s="70"/>
      <c r="AM275" s="80"/>
      <c r="AN275" s="81"/>
      <c r="AO275" s="81"/>
      <c r="AP275" s="81"/>
      <c r="AQ275" s="82"/>
      <c r="AR275" s="81"/>
      <c r="AS275" s="81"/>
      <c r="AT275" s="81"/>
      <c r="AU275" s="81"/>
      <c r="AV275" s="81"/>
      <c r="AW275" s="81"/>
      <c r="AY275" s="37"/>
      <c r="AZ275" s="37"/>
      <c r="BA275" s="37"/>
      <c r="BB275" s="37"/>
      <c r="BC275" s="37"/>
    </row>
    <row r="276" spans="1:55" ht="13.5">
      <c r="A276" s="57"/>
      <c r="B276" s="58"/>
      <c r="D276" s="78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  <c r="AG276" s="79"/>
      <c r="AH276" s="79"/>
      <c r="AI276" s="44"/>
      <c r="AK276" s="75"/>
      <c r="AL276" s="70"/>
      <c r="AM276" s="80"/>
      <c r="AN276" s="81"/>
      <c r="AO276" s="81"/>
      <c r="AP276" s="81"/>
      <c r="AQ276" s="82"/>
      <c r="AR276" s="81"/>
      <c r="AS276" s="81"/>
      <c r="AT276" s="81"/>
      <c r="AU276" s="81"/>
      <c r="AV276" s="81"/>
      <c r="AW276" s="81"/>
      <c r="AY276" s="37"/>
      <c r="AZ276" s="37"/>
      <c r="BA276" s="37"/>
      <c r="BB276" s="37"/>
      <c r="BC276" s="37"/>
    </row>
    <row r="277" spans="1:55" ht="13.5">
      <c r="A277" s="57"/>
      <c r="B277" s="58"/>
      <c r="D277" s="78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44"/>
      <c r="AK277" s="69"/>
      <c r="AL277" s="70"/>
      <c r="AM277" s="80"/>
      <c r="AN277" s="13"/>
      <c r="AO277" s="13"/>
      <c r="AP277" s="13"/>
      <c r="AQ277" s="56"/>
      <c r="AR277" s="13"/>
      <c r="AS277" s="13"/>
      <c r="AT277" s="13"/>
      <c r="AU277" s="13"/>
      <c r="AV277" s="13"/>
      <c r="AW277" s="13"/>
      <c r="AY277" s="37"/>
      <c r="AZ277" s="37"/>
      <c r="BA277" s="37"/>
      <c r="BB277" s="37"/>
      <c r="BC277" s="37"/>
    </row>
    <row r="278" spans="1:55" ht="13.5">
      <c r="A278" s="57"/>
      <c r="B278" s="58"/>
      <c r="D278" s="78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44"/>
      <c r="AK278" s="69"/>
      <c r="AL278" s="70"/>
      <c r="AM278" s="80"/>
      <c r="AN278" s="81"/>
      <c r="AO278" s="81"/>
      <c r="AP278" s="81"/>
      <c r="AQ278" s="82"/>
      <c r="AR278" s="81"/>
      <c r="AS278" s="81"/>
      <c r="AT278" s="81"/>
      <c r="AU278" s="81"/>
      <c r="AV278" s="81"/>
      <c r="AW278" s="81"/>
      <c r="AY278" s="44"/>
      <c r="AZ278" s="45"/>
      <c r="BA278" s="44"/>
      <c r="BB278" s="44"/>
      <c r="BC278" s="55"/>
    </row>
    <row r="279" spans="1:55" ht="13.5">
      <c r="A279" s="57"/>
      <c r="B279" s="58"/>
      <c r="D279" s="78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79"/>
      <c r="AF279" s="79"/>
      <c r="AG279" s="79"/>
      <c r="AH279" s="79"/>
      <c r="AI279" s="44"/>
      <c r="AK279" s="69"/>
      <c r="AL279" s="70"/>
      <c r="AM279" s="80"/>
      <c r="AN279" s="81"/>
      <c r="AO279" s="81"/>
      <c r="AP279" s="81"/>
      <c r="AQ279" s="82"/>
      <c r="AR279" s="81"/>
      <c r="AS279" s="81"/>
      <c r="AT279" s="81"/>
      <c r="AU279" s="81"/>
      <c r="AV279" s="81"/>
      <c r="AW279" s="81"/>
      <c r="AY279" s="44"/>
      <c r="AZ279" s="45"/>
      <c r="BA279" s="44"/>
      <c r="BB279" s="44"/>
      <c r="BC279" s="55"/>
    </row>
    <row r="280" spans="1:55" ht="13.5">
      <c r="A280" s="57"/>
      <c r="B280" s="58"/>
      <c r="D280" s="78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37"/>
      <c r="AK280" s="74"/>
      <c r="AL280" s="70"/>
      <c r="AM280" s="80"/>
      <c r="AN280" s="81"/>
      <c r="AO280" s="81"/>
      <c r="AP280" s="81"/>
      <c r="AQ280" s="82"/>
      <c r="AR280" s="81"/>
      <c r="AS280" s="81"/>
      <c r="AT280" s="81"/>
      <c r="AU280" s="81"/>
      <c r="AV280" s="81"/>
      <c r="AW280" s="81"/>
      <c r="AY280" s="44"/>
      <c r="AZ280" s="45"/>
      <c r="BA280" s="44"/>
      <c r="BB280" s="44"/>
      <c r="BC280" s="55"/>
    </row>
    <row r="281" spans="1:55" ht="13.5">
      <c r="A281" s="57"/>
      <c r="B281" s="58"/>
      <c r="D281" s="78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44"/>
      <c r="AK281" s="69"/>
      <c r="AL281" s="70"/>
      <c r="AM281" s="80"/>
      <c r="AN281" s="81"/>
      <c r="AO281" s="81"/>
      <c r="AP281" s="81"/>
      <c r="AQ281" s="82"/>
      <c r="AR281" s="81"/>
      <c r="AS281" s="81"/>
      <c r="AT281" s="81"/>
      <c r="AU281" s="81"/>
      <c r="AV281" s="81"/>
      <c r="AW281" s="81"/>
      <c r="AY281" s="44"/>
      <c r="AZ281" s="45"/>
      <c r="BA281" s="44"/>
      <c r="BB281" s="44"/>
      <c r="BC281" s="55"/>
    </row>
    <row r="282" spans="1:55" ht="13.5">
      <c r="A282" s="57"/>
      <c r="B282" s="58"/>
      <c r="D282" s="78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44"/>
      <c r="AK282" s="69"/>
      <c r="AL282" s="70"/>
      <c r="AM282" s="80"/>
      <c r="AN282" s="81"/>
      <c r="AO282" s="81"/>
      <c r="AP282" s="81"/>
      <c r="AQ282" s="82"/>
      <c r="AR282" s="81"/>
      <c r="AS282" s="81"/>
      <c r="AT282" s="81"/>
      <c r="AU282" s="81"/>
      <c r="AV282" s="81"/>
      <c r="AW282" s="81"/>
      <c r="AY282" s="44"/>
      <c r="AZ282" s="45"/>
      <c r="BA282" s="44"/>
      <c r="BB282" s="44"/>
      <c r="BC282" s="55"/>
    </row>
    <row r="283" spans="1:55" ht="13.5">
      <c r="A283" s="57"/>
      <c r="B283" s="58"/>
      <c r="D283" s="78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44"/>
      <c r="AK283" s="74"/>
      <c r="AL283" s="70"/>
      <c r="AM283" s="80"/>
      <c r="AN283" s="81"/>
      <c r="AO283" s="81"/>
      <c r="AP283" s="81"/>
      <c r="AQ283" s="82"/>
      <c r="AR283" s="81"/>
      <c r="AS283" s="81"/>
      <c r="AT283" s="81"/>
      <c r="AU283" s="81"/>
      <c r="AV283" s="81"/>
      <c r="AW283" s="81"/>
      <c r="AY283" s="37"/>
      <c r="AZ283" s="37"/>
      <c r="BA283" s="37"/>
      <c r="BB283" s="37"/>
      <c r="BC283" s="37"/>
    </row>
    <row r="284" spans="1:55" ht="13.5">
      <c r="A284" s="57"/>
      <c r="B284" s="58"/>
      <c r="D284" s="78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79"/>
      <c r="AF284" s="79"/>
      <c r="AG284" s="79"/>
      <c r="AH284" s="79"/>
      <c r="AI284" s="44"/>
      <c r="AK284" s="76"/>
      <c r="AL284" s="70"/>
      <c r="AM284" s="80"/>
      <c r="AN284" s="81"/>
      <c r="AO284" s="81"/>
      <c r="AP284" s="81"/>
      <c r="AQ284" s="82"/>
      <c r="AR284" s="81"/>
      <c r="AS284" s="81"/>
      <c r="AT284" s="81"/>
      <c r="AU284" s="81"/>
      <c r="AV284" s="81"/>
      <c r="AW284" s="81"/>
      <c r="AY284" s="37"/>
      <c r="AZ284" s="37"/>
      <c r="BA284" s="37"/>
      <c r="BB284" s="37"/>
      <c r="BC284" s="37"/>
    </row>
    <row r="285" spans="1:55" ht="13.5">
      <c r="A285" s="57"/>
      <c r="B285" s="58"/>
      <c r="D285" s="78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44"/>
      <c r="AK285" s="69"/>
      <c r="AL285" s="70"/>
      <c r="AM285" s="80"/>
      <c r="AN285" s="13"/>
      <c r="AO285" s="13"/>
      <c r="AP285" s="13"/>
      <c r="AQ285" s="56"/>
      <c r="AR285" s="13"/>
      <c r="AS285" s="13"/>
      <c r="AT285" s="13"/>
      <c r="AU285" s="13"/>
      <c r="AV285" s="13"/>
      <c r="AW285" s="13"/>
      <c r="AY285" s="44"/>
      <c r="AZ285" s="45"/>
      <c r="BA285" s="44"/>
      <c r="BB285" s="44"/>
      <c r="BC285" s="55"/>
    </row>
    <row r="286" spans="1:55" ht="13.5">
      <c r="A286" s="57"/>
      <c r="B286" s="58"/>
      <c r="D286" s="78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79"/>
      <c r="AF286" s="79"/>
      <c r="AG286" s="79"/>
      <c r="AH286" s="79"/>
      <c r="AI286" s="44"/>
      <c r="AK286" s="76"/>
      <c r="AL286" s="70"/>
      <c r="AM286" s="80"/>
      <c r="AN286" s="81"/>
      <c r="AO286" s="81"/>
      <c r="AP286" s="81"/>
      <c r="AQ286" s="82"/>
      <c r="AR286" s="81"/>
      <c r="AS286" s="81"/>
      <c r="AT286" s="81"/>
      <c r="AU286" s="81"/>
      <c r="AV286" s="81"/>
      <c r="AW286" s="81"/>
      <c r="AY286" s="44"/>
      <c r="AZ286" s="45"/>
      <c r="BA286" s="44"/>
      <c r="BB286" s="44"/>
      <c r="BC286" s="55"/>
    </row>
    <row r="287" spans="1:55" ht="13.5">
      <c r="A287" s="57"/>
      <c r="B287" s="58"/>
      <c r="D287" s="78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44"/>
      <c r="AK287" s="72"/>
      <c r="AL287" s="70"/>
      <c r="AM287" s="80"/>
      <c r="AN287" s="81"/>
      <c r="AO287" s="81"/>
      <c r="AP287" s="81"/>
      <c r="AQ287" s="82"/>
      <c r="AR287" s="81"/>
      <c r="AS287" s="81"/>
      <c r="AT287" s="81"/>
      <c r="AU287" s="81"/>
      <c r="AV287" s="81"/>
      <c r="AW287" s="81"/>
      <c r="AY287" s="44"/>
      <c r="AZ287" s="45"/>
      <c r="BA287" s="44"/>
      <c r="BB287" s="44"/>
      <c r="BC287" s="55"/>
    </row>
    <row r="288" spans="1:55" ht="13.5">
      <c r="A288" s="57"/>
      <c r="B288" s="61"/>
      <c r="D288" s="78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44"/>
      <c r="AK288" s="72"/>
      <c r="AL288" s="73"/>
      <c r="AM288" s="80"/>
      <c r="AN288" s="81"/>
      <c r="AO288" s="81"/>
      <c r="AP288" s="81"/>
      <c r="AQ288" s="82"/>
      <c r="AR288" s="81"/>
      <c r="AS288" s="81"/>
      <c r="AT288" s="81"/>
      <c r="AU288" s="81"/>
      <c r="AV288" s="81"/>
      <c r="AW288" s="81"/>
      <c r="AY288" s="44"/>
      <c r="AZ288" s="45"/>
      <c r="BA288" s="44"/>
      <c r="BB288" s="44"/>
      <c r="BC288" s="55"/>
    </row>
    <row r="289" spans="1:55" ht="13.5">
      <c r="A289" s="57"/>
      <c r="B289" s="58"/>
      <c r="D289" s="78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44"/>
      <c r="AK289" s="69"/>
      <c r="AL289" s="73"/>
      <c r="AM289" s="80"/>
      <c r="AN289" s="81"/>
      <c r="AO289" s="81"/>
      <c r="AP289" s="81"/>
      <c r="AQ289" s="82"/>
      <c r="AR289" s="81"/>
      <c r="AS289" s="81"/>
      <c r="AT289" s="81"/>
      <c r="AU289" s="81"/>
      <c r="AV289" s="81"/>
      <c r="AW289" s="81"/>
      <c r="AY289" s="44"/>
      <c r="AZ289" s="45"/>
      <c r="BA289" s="44"/>
      <c r="BB289" s="44"/>
      <c r="BC289" s="55"/>
    </row>
    <row r="290" spans="1:55" ht="13.5">
      <c r="A290" s="57"/>
      <c r="B290" s="58"/>
      <c r="D290" s="78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44"/>
      <c r="AK290" s="72"/>
      <c r="AL290" s="73"/>
      <c r="AM290" s="80"/>
      <c r="AN290" s="81"/>
      <c r="AO290" s="81"/>
      <c r="AP290" s="81"/>
      <c r="AQ290" s="82"/>
      <c r="AR290" s="81"/>
      <c r="AS290" s="81"/>
      <c r="AT290" s="81"/>
      <c r="AU290" s="81"/>
      <c r="AV290" s="81"/>
      <c r="AW290" s="81"/>
      <c r="AY290" s="44"/>
      <c r="AZ290" s="45"/>
      <c r="BA290" s="44"/>
      <c r="BB290" s="44"/>
      <c r="BC290" s="55"/>
    </row>
    <row r="291" spans="1:55" ht="13.5">
      <c r="A291" s="57"/>
      <c r="B291" s="58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 s="44"/>
      <c r="AK291" s="76"/>
      <c r="AL291" s="70"/>
      <c r="AM291" s="80"/>
      <c r="AN291" s="13"/>
      <c r="AO291" s="13"/>
      <c r="AP291" s="13"/>
      <c r="AQ291" s="56"/>
      <c r="AR291" s="13"/>
      <c r="AS291" s="13"/>
      <c r="AT291" s="13"/>
      <c r="AU291" s="13"/>
      <c r="AV291" s="13"/>
      <c r="AW291" s="13"/>
      <c r="AY291" s="44"/>
      <c r="AZ291" s="45"/>
      <c r="BA291" s="44"/>
      <c r="BB291" s="44"/>
      <c r="BC291" s="55"/>
    </row>
    <row r="292" spans="1:55" ht="13.5">
      <c r="A292" s="57"/>
      <c r="B292" s="58"/>
      <c r="D292" s="78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44"/>
      <c r="AK292" s="69"/>
      <c r="AL292" s="70"/>
      <c r="AM292" s="80"/>
      <c r="AN292" s="81"/>
      <c r="AO292" s="81"/>
      <c r="AP292" s="81"/>
      <c r="AQ292" s="82"/>
      <c r="AR292" s="81"/>
      <c r="AS292" s="81"/>
      <c r="AT292" s="81"/>
      <c r="AU292" s="81"/>
      <c r="AV292" s="81"/>
      <c r="AW292" s="81"/>
      <c r="AY292" s="44"/>
      <c r="AZ292" s="45"/>
      <c r="BA292" s="44"/>
      <c r="BB292" s="44"/>
      <c r="BC292" s="55"/>
    </row>
    <row r="293" spans="1:55" ht="13.5">
      <c r="A293" s="57"/>
      <c r="B293" s="58"/>
      <c r="D293" s="78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44"/>
      <c r="AK293" s="76"/>
      <c r="AL293" s="70"/>
      <c r="AM293" s="80"/>
      <c r="AN293" s="81"/>
      <c r="AO293" s="81"/>
      <c r="AP293" s="81"/>
      <c r="AQ293" s="82"/>
      <c r="AR293" s="81"/>
      <c r="AS293" s="81"/>
      <c r="AT293" s="81"/>
      <c r="AU293" s="81"/>
      <c r="AV293" s="81"/>
      <c r="AW293" s="81"/>
      <c r="AY293" s="44"/>
      <c r="AZ293" s="45"/>
      <c r="BA293" s="44"/>
      <c r="BB293" s="44"/>
      <c r="BC293" s="55"/>
    </row>
    <row r="294" spans="1:55" ht="13.5">
      <c r="A294" s="57"/>
      <c r="B294" s="58"/>
      <c r="D294" s="78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44"/>
      <c r="AK294" s="72"/>
      <c r="AL294" s="70"/>
      <c r="AM294" s="80"/>
      <c r="AN294" s="81"/>
      <c r="AO294" s="81"/>
      <c r="AP294" s="81"/>
      <c r="AQ294" s="82"/>
      <c r="AR294" s="81"/>
      <c r="AS294" s="81"/>
      <c r="AT294" s="81"/>
      <c r="AU294" s="81"/>
      <c r="AV294" s="81"/>
      <c r="AW294" s="81"/>
      <c r="AY294" s="44"/>
      <c r="AZ294" s="45"/>
      <c r="BA294" s="44"/>
      <c r="BB294" s="44"/>
      <c r="BC294" s="55"/>
    </row>
    <row r="295" spans="1:55" ht="13.5">
      <c r="A295" s="57"/>
      <c r="B295" s="58"/>
      <c r="D295" s="78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44"/>
      <c r="AK295" s="69"/>
      <c r="AL295" s="70"/>
      <c r="AM295" s="80"/>
      <c r="AN295" s="81"/>
      <c r="AO295" s="81"/>
      <c r="AP295" s="81"/>
      <c r="AQ295" s="82"/>
      <c r="AR295" s="81"/>
      <c r="AS295" s="81"/>
      <c r="AT295" s="81"/>
      <c r="AU295" s="81"/>
      <c r="AV295" s="81"/>
      <c r="AW295" s="81"/>
      <c r="AY295" s="44"/>
      <c r="AZ295" s="45"/>
      <c r="BA295" s="44"/>
      <c r="BB295" s="44"/>
      <c r="BC295" s="55"/>
    </row>
    <row r="296" spans="1:55" ht="13.5">
      <c r="A296" s="57"/>
      <c r="B296" s="58"/>
      <c r="D296" s="78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79"/>
      <c r="AF296" s="79"/>
      <c r="AG296" s="79"/>
      <c r="AH296" s="79"/>
      <c r="AI296" s="44"/>
      <c r="AK296" s="72"/>
      <c r="AL296" s="70"/>
      <c r="AM296" s="80"/>
      <c r="AN296" s="81"/>
      <c r="AO296" s="81"/>
      <c r="AP296" s="81"/>
      <c r="AQ296" s="82"/>
      <c r="AR296" s="81"/>
      <c r="AS296" s="81"/>
      <c r="AT296" s="81"/>
      <c r="AU296" s="81"/>
      <c r="AV296" s="81"/>
      <c r="AW296" s="81"/>
      <c r="AY296" s="44"/>
      <c r="AZ296" s="45"/>
      <c r="BA296" s="44"/>
      <c r="BB296" s="44"/>
      <c r="BC296" s="55"/>
    </row>
    <row r="297" spans="1:55" ht="13.5">
      <c r="A297" s="57"/>
      <c r="B297" s="58"/>
      <c r="D297" s="78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44"/>
      <c r="AK297" s="72"/>
      <c r="AL297" s="70"/>
      <c r="AM297" s="80"/>
      <c r="AN297" s="81"/>
      <c r="AO297" s="81"/>
      <c r="AP297" s="81"/>
      <c r="AQ297" s="82"/>
      <c r="AR297" s="81"/>
      <c r="AS297" s="81"/>
      <c r="AT297" s="81"/>
      <c r="AU297" s="81"/>
      <c r="AV297" s="81"/>
      <c r="AW297" s="81"/>
      <c r="AY297" s="44"/>
      <c r="AZ297" s="45"/>
      <c r="BA297" s="44"/>
      <c r="BB297" s="44"/>
      <c r="BC297" s="55"/>
    </row>
    <row r="298" spans="1:55" ht="13.5">
      <c r="A298" s="57"/>
      <c r="B298" s="58"/>
      <c r="D298" s="78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44"/>
      <c r="AK298" s="69"/>
      <c r="AL298" s="70"/>
      <c r="AM298" s="80"/>
      <c r="AN298" s="81"/>
      <c r="AO298" s="81"/>
      <c r="AP298" s="81"/>
      <c r="AQ298" s="82"/>
      <c r="AR298" s="81"/>
      <c r="AS298" s="81"/>
      <c r="AT298" s="81"/>
      <c r="AU298" s="81"/>
      <c r="AV298" s="81"/>
      <c r="AW298" s="81"/>
      <c r="AY298" s="44"/>
      <c r="AZ298" s="45"/>
      <c r="BA298" s="44"/>
      <c r="BB298" s="44"/>
      <c r="BC298" s="55"/>
    </row>
    <row r="299" spans="1:55" ht="13.5">
      <c r="A299" s="62"/>
      <c r="B299" s="63"/>
      <c r="D299" s="78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44"/>
      <c r="AK299" s="69"/>
      <c r="AL299" s="70"/>
      <c r="AM299" s="80"/>
      <c r="AN299" s="81"/>
      <c r="AO299" s="81"/>
      <c r="AP299" s="81"/>
      <c r="AQ299" s="82"/>
      <c r="AR299" s="81"/>
      <c r="AS299" s="81"/>
      <c r="AT299" s="81"/>
      <c r="AU299" s="81"/>
      <c r="AV299" s="81"/>
      <c r="AW299" s="81"/>
      <c r="AY299" s="44"/>
      <c r="AZ299" s="45"/>
      <c r="BA299" s="44"/>
      <c r="BB299" s="44"/>
      <c r="BC299" s="55"/>
    </row>
    <row r="300" spans="1:55" ht="13.5">
      <c r="A300" s="57"/>
      <c r="B300" s="58"/>
      <c r="D300" s="78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44"/>
      <c r="AK300" s="75"/>
      <c r="AL300" s="70"/>
      <c r="AM300" s="80"/>
      <c r="AN300" s="81"/>
      <c r="AO300" s="81"/>
      <c r="AP300" s="81"/>
      <c r="AQ300" s="82"/>
      <c r="AR300" s="81"/>
      <c r="AS300" s="81"/>
      <c r="AT300" s="81"/>
      <c r="AU300" s="81"/>
      <c r="AV300" s="81"/>
      <c r="AW300" s="81"/>
      <c r="AY300" s="44"/>
      <c r="AZ300" s="45"/>
      <c r="BA300" s="44"/>
      <c r="BB300" s="44"/>
      <c r="BC300" s="55"/>
    </row>
    <row r="301" spans="1:55" ht="13.5">
      <c r="A301" s="57"/>
      <c r="B301" s="58"/>
      <c r="D301" s="78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44"/>
      <c r="AK301" s="69"/>
      <c r="AL301" s="70"/>
      <c r="AM301" s="80"/>
      <c r="AN301" s="13"/>
      <c r="AO301" s="13"/>
      <c r="AP301" s="13"/>
      <c r="AQ301" s="56"/>
      <c r="AR301" s="13"/>
      <c r="AS301" s="13"/>
      <c r="AT301" s="13"/>
      <c r="AU301" s="13"/>
      <c r="AV301" s="13"/>
      <c r="AW301" s="13"/>
      <c r="AY301" s="37"/>
      <c r="AZ301" s="37"/>
      <c r="BA301" s="37"/>
      <c r="BB301" s="37"/>
      <c r="BC301" s="37"/>
    </row>
    <row r="302" spans="1:55" ht="13.5">
      <c r="A302" s="57"/>
      <c r="B302" s="58"/>
      <c r="D302" s="78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44"/>
      <c r="AK302" s="69"/>
      <c r="AL302" s="70"/>
      <c r="AM302" s="80"/>
      <c r="AN302" s="81"/>
      <c r="AO302" s="81"/>
      <c r="AP302" s="81"/>
      <c r="AQ302" s="82"/>
      <c r="AR302" s="81"/>
      <c r="AS302" s="81"/>
      <c r="AT302" s="81"/>
      <c r="AU302" s="81"/>
      <c r="AV302" s="81"/>
      <c r="AW302" s="81"/>
      <c r="AY302" s="44"/>
      <c r="AZ302" s="45"/>
      <c r="BA302" s="44"/>
      <c r="BB302" s="44"/>
      <c r="BC302" s="55"/>
    </row>
    <row r="303" spans="1:55" ht="13.5">
      <c r="A303" s="57"/>
      <c r="B303" s="58"/>
      <c r="D303" s="78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44"/>
      <c r="AK303" s="69"/>
      <c r="AL303" s="70"/>
      <c r="AM303" s="80"/>
      <c r="AN303" s="81"/>
      <c r="AO303" s="81"/>
      <c r="AP303" s="81"/>
      <c r="AQ303" s="82"/>
      <c r="AR303" s="81"/>
      <c r="AS303" s="81"/>
      <c r="AT303" s="81"/>
      <c r="AU303" s="81"/>
      <c r="AV303" s="81"/>
      <c r="AW303" s="81"/>
      <c r="AY303" s="37"/>
      <c r="AZ303" s="37"/>
      <c r="BA303" s="37"/>
      <c r="BB303" s="37"/>
      <c r="BC303" s="37"/>
    </row>
    <row r="304" spans="1:55" ht="13.5">
      <c r="A304" s="57"/>
      <c r="B304" s="58"/>
      <c r="D304" s="78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44"/>
      <c r="AK304" s="72"/>
      <c r="AL304" s="70"/>
      <c r="AM304" s="80"/>
      <c r="AN304" s="81"/>
      <c r="AO304" s="81"/>
      <c r="AP304" s="81"/>
      <c r="AQ304" s="82"/>
      <c r="AR304" s="81"/>
      <c r="AS304" s="81"/>
      <c r="AT304" s="81"/>
      <c r="AU304" s="81"/>
      <c r="AV304" s="81"/>
      <c r="AW304" s="81"/>
      <c r="AY304" s="44"/>
      <c r="AZ304" s="45"/>
      <c r="BA304" s="44"/>
      <c r="BB304" s="44"/>
      <c r="BC304" s="55"/>
    </row>
    <row r="305" spans="1:55" ht="13.5">
      <c r="A305" s="57"/>
      <c r="B305" s="58"/>
      <c r="D305" s="78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79"/>
      <c r="AF305" s="79"/>
      <c r="AG305" s="79"/>
      <c r="AH305" s="79"/>
      <c r="AI305" s="44"/>
      <c r="AK305" s="76"/>
      <c r="AL305" s="70"/>
      <c r="AM305" s="80"/>
      <c r="AN305" s="81"/>
      <c r="AO305" s="81"/>
      <c r="AP305" s="81"/>
      <c r="AQ305" s="82"/>
      <c r="AR305" s="81"/>
      <c r="AS305" s="81"/>
      <c r="AT305" s="81"/>
      <c r="AU305" s="81"/>
      <c r="AV305" s="81"/>
      <c r="AW305" s="81"/>
      <c r="AY305" s="44"/>
      <c r="AZ305" s="45"/>
      <c r="BA305" s="44"/>
      <c r="BB305" s="44"/>
      <c r="BC305" s="55"/>
    </row>
    <row r="306" spans="5:6" ht="13.5">
      <c r="E306" s="37"/>
      <c r="F306" s="37"/>
    </row>
    <row r="307" spans="5:6" ht="13.5">
      <c r="E307" s="37"/>
      <c r="F307" s="37"/>
    </row>
    <row r="308" spans="5:6" ht="13.5">
      <c r="E308" s="37"/>
      <c r="F308" s="37"/>
    </row>
    <row r="309" spans="5:6" ht="13.5">
      <c r="E309" s="37"/>
      <c r="F309" s="37"/>
    </row>
    <row r="310" spans="5:6" ht="13.5">
      <c r="E310" s="37"/>
      <c r="F310" s="37"/>
    </row>
    <row r="311" spans="5:6" ht="13.5">
      <c r="E311" s="37"/>
      <c r="F311" s="37"/>
    </row>
    <row r="312" spans="5:6" ht="13.5">
      <c r="E312" s="37"/>
      <c r="F312" s="37"/>
    </row>
    <row r="313" spans="5:6" ht="13.5">
      <c r="E313" s="37"/>
      <c r="F313" s="37"/>
    </row>
    <row r="314" spans="5:6" ht="13.5">
      <c r="E314" s="37"/>
      <c r="F314" s="37"/>
    </row>
    <row r="315" spans="5:6" ht="13.5">
      <c r="E315" s="37"/>
      <c r="F315" s="37"/>
    </row>
    <row r="316" spans="5:6" ht="13.5">
      <c r="E316" s="37"/>
      <c r="F316" s="37"/>
    </row>
    <row r="317" spans="5:6" ht="13.5">
      <c r="E317" s="37"/>
      <c r="F317" s="37"/>
    </row>
    <row r="318" spans="5:6" ht="13.5">
      <c r="E318" s="37"/>
      <c r="F318" s="37"/>
    </row>
    <row r="319" spans="5:6" ht="13.5">
      <c r="E319" s="37"/>
      <c r="F31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="75" zoomScaleNormal="75" zoomScalePageLayoutView="0" workbookViewId="0" topLeftCell="A66">
      <selection activeCell="F95" sqref="F95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875" style="0" customWidth="1"/>
    <col min="5" max="5" width="7.875" style="0" bestFit="1" customWidth="1"/>
    <col min="6" max="6" width="9.875" style="0" bestFit="1" customWidth="1"/>
    <col min="7" max="7" width="11.875" style="0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6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5</v>
      </c>
    </row>
    <row r="4" spans="1:9" ht="1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55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7</v>
      </c>
      <c r="F8" s="14" t="s">
        <v>182</v>
      </c>
      <c r="G8" s="2" t="s">
        <v>7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2</v>
      </c>
      <c r="E9" s="2" t="s">
        <v>3</v>
      </c>
      <c r="F9" s="2" t="s">
        <v>3</v>
      </c>
      <c r="G9" s="2" t="s">
        <v>2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Screens'!L5,0)</f>
        <v>834954068</v>
      </c>
      <c r="E10" s="13">
        <f>ROUND(+'Aggregate Screens'!AN5,0)</f>
        <v>64206</v>
      </c>
      <c r="F10" s="11">
        <f>IF(D10=0,"",IF(E10=0,"",ROUND(D10/E10,2)))</f>
        <v>13004.3</v>
      </c>
      <c r="G10" s="10">
        <f>ROUND(+'Aggregate Screens'!L110,0)</f>
        <v>883480009</v>
      </c>
      <c r="H10" s="13">
        <f>ROUND(+'Aggregate Screens'!AN110,0)</f>
        <v>65434</v>
      </c>
      <c r="I10" s="11">
        <f>IF(G10=0,"",IF(H10=0,"",ROUND(G10/H10,2)))</f>
        <v>13501.85</v>
      </c>
      <c r="K10" s="12">
        <f>IF(D10=0,"",IF(E10=0,"",IF(G10=0,"",IF(H10=0,"",+I10/F10-1))))</f>
        <v>0.038260421552871016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Screens'!L6,0)</f>
        <v>277658849</v>
      </c>
      <c r="E11" s="13">
        <f>ROUND(+'Aggregate Screens'!AN6,0)</f>
        <v>25431</v>
      </c>
      <c r="F11" s="11">
        <f aca="true" t="shared" si="0" ref="F11:F74">IF(D11=0,"",IF(E11=0,"",ROUND(D11/E11,2)))</f>
        <v>10918.13</v>
      </c>
      <c r="G11" s="10">
        <f>ROUND(+'Aggregate Screens'!L111,0)</f>
        <v>307252708</v>
      </c>
      <c r="H11" s="13">
        <f>ROUND(+'Aggregate Screens'!AN111,0)</f>
        <v>27098</v>
      </c>
      <c r="I11" s="11">
        <f aca="true" t="shared" si="1" ref="I11:I74">IF(G11=0,"",IF(H11=0,"",ROUND(G11/H11,2)))</f>
        <v>11338.58</v>
      </c>
      <c r="K11" s="12">
        <f aca="true" t="shared" si="2" ref="K11:K74">IF(D11=0,"",IF(E11=0,"",IF(G11=0,"",IF(H11=0,"",+I11/F11-1))))</f>
        <v>0.03850934180120591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Screens'!L7,0)</f>
        <v>14191070</v>
      </c>
      <c r="E12" s="13">
        <f>ROUND(+'Aggregate Screens'!AN7,0)</f>
        <v>1629</v>
      </c>
      <c r="F12" s="11">
        <f t="shared" si="0"/>
        <v>8711.52</v>
      </c>
      <c r="G12" s="10">
        <f>ROUND(+'Aggregate Screens'!L112,0)</f>
        <v>18168685</v>
      </c>
      <c r="H12" s="13">
        <f>ROUND(+'Aggregate Screens'!AN112,0)</f>
        <v>1645</v>
      </c>
      <c r="I12" s="11">
        <f t="shared" si="1"/>
        <v>11044.79</v>
      </c>
      <c r="K12" s="12">
        <f t="shared" si="2"/>
        <v>0.2678373004940584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Screens'!L8,0)</f>
        <v>715475426</v>
      </c>
      <c r="E13" s="13">
        <f>ROUND(+'Aggregate Screens'!AN8,0)</f>
        <v>76904</v>
      </c>
      <c r="F13" s="11">
        <f t="shared" si="0"/>
        <v>9303.49</v>
      </c>
      <c r="G13" s="10">
        <f>ROUND(+'Aggregate Screens'!L113,0)</f>
        <v>786072844</v>
      </c>
      <c r="H13" s="13">
        <f>ROUND(+'Aggregate Screens'!AN113,0)</f>
        <v>79237</v>
      </c>
      <c r="I13" s="11">
        <f t="shared" si="1"/>
        <v>9920.53</v>
      </c>
      <c r="K13" s="12">
        <f t="shared" si="2"/>
        <v>0.06632349795614334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Screens'!L9,0)</f>
        <v>542554000</v>
      </c>
      <c r="E14" s="13">
        <f>ROUND(+'Aggregate Screens'!AN9,0)</f>
        <v>26512</v>
      </c>
      <c r="F14" s="11">
        <f t="shared" si="0"/>
        <v>20464.47</v>
      </c>
      <c r="G14" s="10">
        <f>ROUND(+'Aggregate Screens'!L114,0)</f>
        <v>604644000</v>
      </c>
      <c r="H14" s="13">
        <f>ROUND(+'Aggregate Screens'!AN114,0)</f>
        <v>28361</v>
      </c>
      <c r="I14" s="11">
        <f t="shared" si="1"/>
        <v>21319.56</v>
      </c>
      <c r="K14" s="12">
        <f t="shared" si="2"/>
        <v>0.041784126341898986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Screens'!L10,0)</f>
        <v>90636666</v>
      </c>
      <c r="E15" s="13">
        <f>ROUND(+'Aggregate Screens'!AN10,0)</f>
        <v>1208</v>
      </c>
      <c r="F15" s="11">
        <f t="shared" si="0"/>
        <v>75030.35</v>
      </c>
      <c r="G15" s="10">
        <f>ROUND(+'Aggregate Screens'!L115,0)</f>
        <v>25841595</v>
      </c>
      <c r="H15" s="13">
        <f>ROUND(+'Aggregate Screens'!AN115,0)</f>
        <v>1122</v>
      </c>
      <c r="I15" s="11">
        <f t="shared" si="1"/>
        <v>23031.72</v>
      </c>
      <c r="K15" s="12">
        <f t="shared" si="2"/>
        <v>-0.6930346186576499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Screens'!L11,0)</f>
        <v>23074633</v>
      </c>
      <c r="E16" s="13">
        <f>ROUND(+'Aggregate Screens'!AN11,0)</f>
        <v>2926</v>
      </c>
      <c r="F16" s="11">
        <f t="shared" si="0"/>
        <v>7886.07</v>
      </c>
      <c r="G16" s="10">
        <f>ROUND(+'Aggregate Screens'!L116,0)</f>
        <v>21629743</v>
      </c>
      <c r="H16" s="13">
        <f>ROUND(+'Aggregate Screens'!AN116,0)</f>
        <v>2664</v>
      </c>
      <c r="I16" s="11">
        <f t="shared" si="1"/>
        <v>8119.27</v>
      </c>
      <c r="K16" s="12">
        <f t="shared" si="2"/>
        <v>0.029571129853019462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Screens'!L12,0)</f>
        <v>69391471</v>
      </c>
      <c r="E17" s="13">
        <f>ROUND(+'Aggregate Screens'!AN12,0)</f>
        <v>4975</v>
      </c>
      <c r="F17" s="11">
        <f t="shared" si="0"/>
        <v>13948.03</v>
      </c>
      <c r="G17" s="10">
        <f>ROUND(+'Aggregate Screens'!L117,0)</f>
        <v>83530504</v>
      </c>
      <c r="H17" s="13">
        <f>ROUND(+'Aggregate Screens'!AN117,0)</f>
        <v>4807</v>
      </c>
      <c r="I17" s="11">
        <f t="shared" si="1"/>
        <v>17376.85</v>
      </c>
      <c r="K17" s="12">
        <f t="shared" si="2"/>
        <v>0.24582826391970758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Screens'!L13,0)</f>
        <v>14356669</v>
      </c>
      <c r="E18" s="13">
        <f>ROUND(+'Aggregate Screens'!AN13,0)</f>
        <v>1506</v>
      </c>
      <c r="F18" s="11">
        <f t="shared" si="0"/>
        <v>9532.98</v>
      </c>
      <c r="G18" s="10">
        <f>ROUND(+'Aggregate Screens'!L118,0)</f>
        <v>15656015</v>
      </c>
      <c r="H18" s="13">
        <f>ROUND(+'Aggregate Screens'!AN118,0)</f>
        <v>1454</v>
      </c>
      <c r="I18" s="11">
        <f t="shared" si="1"/>
        <v>10767.55</v>
      </c>
      <c r="K18" s="12">
        <f t="shared" si="2"/>
        <v>0.12950514949155445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Screens'!L14,0)</f>
        <v>208316026</v>
      </c>
      <c r="E19" s="13">
        <f>ROUND(+'Aggregate Screens'!AN14,0)</f>
        <v>23290</v>
      </c>
      <c r="F19" s="11">
        <f t="shared" si="0"/>
        <v>8944.44</v>
      </c>
      <c r="G19" s="10">
        <f>ROUND(+'Aggregate Screens'!L119,0)</f>
        <v>222556698</v>
      </c>
      <c r="H19" s="13">
        <f>ROUND(+'Aggregate Screens'!AN119,0)</f>
        <v>24570</v>
      </c>
      <c r="I19" s="11">
        <f t="shared" si="1"/>
        <v>9058.07</v>
      </c>
      <c r="K19" s="12">
        <f t="shared" si="2"/>
        <v>0.012703981467816705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Screens'!L15,0)</f>
        <v>666362000</v>
      </c>
      <c r="E20" s="13">
        <f>ROUND(+'Aggregate Screens'!AN15,0)</f>
        <v>43532</v>
      </c>
      <c r="F20" s="11">
        <f t="shared" si="0"/>
        <v>15307.41</v>
      </c>
      <c r="G20" s="10">
        <f>ROUND(+'Aggregate Screens'!L120,0)</f>
        <v>685422000</v>
      </c>
      <c r="H20" s="13">
        <f>ROUND(+'Aggregate Screens'!AN120,0)</f>
        <v>43020</v>
      </c>
      <c r="I20" s="11">
        <f t="shared" si="1"/>
        <v>15932.64</v>
      </c>
      <c r="K20" s="12">
        <f t="shared" si="2"/>
        <v>0.04084492412498264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Screens'!L16,0)</f>
        <v>509090742</v>
      </c>
      <c r="E21" s="13">
        <f>ROUND(+'Aggregate Screens'!AN16,0)</f>
        <v>46717</v>
      </c>
      <c r="F21" s="11">
        <f t="shared" si="0"/>
        <v>10897.33</v>
      </c>
      <c r="G21" s="10">
        <f>ROUND(+'Aggregate Screens'!L121,0)</f>
        <v>537118697</v>
      </c>
      <c r="H21" s="13">
        <f>ROUND(+'Aggregate Screens'!AN121,0)</f>
        <v>43072</v>
      </c>
      <c r="I21" s="11">
        <f t="shared" si="1"/>
        <v>12470.25</v>
      </c>
      <c r="K21" s="12">
        <f t="shared" si="2"/>
        <v>0.14433994382110105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Screens'!L17,0)</f>
        <v>35871892</v>
      </c>
      <c r="E22" s="13">
        <f>ROUND(+'Aggregate Screens'!AN17,0)</f>
        <v>3584</v>
      </c>
      <c r="F22" s="11">
        <f t="shared" si="0"/>
        <v>10008.9</v>
      </c>
      <c r="G22" s="10">
        <f>ROUND(+'Aggregate Screens'!L122,0)</f>
        <v>44716333</v>
      </c>
      <c r="H22" s="13">
        <f>ROUND(+'Aggregate Screens'!AN122,0)</f>
        <v>3826</v>
      </c>
      <c r="I22" s="11">
        <f t="shared" si="1"/>
        <v>11687.49</v>
      </c>
      <c r="K22" s="12">
        <f t="shared" si="2"/>
        <v>0.16770973833288383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Screens'!L18,0)</f>
        <v>166696068</v>
      </c>
      <c r="E23" s="13">
        <f>ROUND(+'Aggregate Screens'!AN18,0)</f>
        <v>18891</v>
      </c>
      <c r="F23" s="11">
        <f t="shared" si="0"/>
        <v>8824.1</v>
      </c>
      <c r="G23" s="10">
        <f>ROUND(+'Aggregate Screens'!L123,0)</f>
        <v>222577887</v>
      </c>
      <c r="H23" s="13">
        <f>ROUND(+'Aggregate Screens'!AN123,0)</f>
        <v>24058</v>
      </c>
      <c r="I23" s="11">
        <f t="shared" si="1"/>
        <v>9251.72</v>
      </c>
      <c r="K23" s="12">
        <f t="shared" si="2"/>
        <v>0.04846046622318401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Screens'!L19,0)</f>
        <v>122911852</v>
      </c>
      <c r="E24" s="13">
        <f>ROUND(+'Aggregate Screens'!AN19,0)</f>
        <v>13147</v>
      </c>
      <c r="F24" s="11">
        <f t="shared" si="0"/>
        <v>9349.04</v>
      </c>
      <c r="G24" s="10">
        <f>ROUND(+'Aggregate Screens'!L124,0)</f>
        <v>128373796</v>
      </c>
      <c r="H24" s="13">
        <f>ROUND(+'Aggregate Screens'!AN124,0)</f>
        <v>13521</v>
      </c>
      <c r="I24" s="11">
        <f t="shared" si="1"/>
        <v>9494.4</v>
      </c>
      <c r="K24" s="12">
        <f t="shared" si="2"/>
        <v>0.01554812044873044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Screens'!L20,0)</f>
        <v>103210401</v>
      </c>
      <c r="E25" s="13">
        <f>ROUND(+'Aggregate Screens'!AN20,0)</f>
        <v>11240</v>
      </c>
      <c r="F25" s="11">
        <f t="shared" si="0"/>
        <v>9182.42</v>
      </c>
      <c r="G25" s="10">
        <f>ROUND(+'Aggregate Screens'!L125,0)</f>
        <v>115140690</v>
      </c>
      <c r="H25" s="13">
        <f>ROUND(+'Aggregate Screens'!AN125,0)</f>
        <v>11618</v>
      </c>
      <c r="I25" s="11">
        <f t="shared" si="1"/>
        <v>9910.54</v>
      </c>
      <c r="K25" s="12">
        <f t="shared" si="2"/>
        <v>0.07929500066431294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Screens'!L21,0)</f>
        <v>36931227</v>
      </c>
      <c r="E26" s="13">
        <f>ROUND(+'Aggregate Screens'!AN21,0)</f>
        <v>3984</v>
      </c>
      <c r="F26" s="11">
        <f t="shared" si="0"/>
        <v>9269.89</v>
      </c>
      <c r="G26" s="10">
        <f>ROUND(+'Aggregate Screens'!L126,0)</f>
        <v>40631767</v>
      </c>
      <c r="H26" s="13">
        <f>ROUND(+'Aggregate Screens'!AN126,0)</f>
        <v>4221</v>
      </c>
      <c r="I26" s="11">
        <f t="shared" si="1"/>
        <v>9626.1</v>
      </c>
      <c r="K26" s="12">
        <f t="shared" si="2"/>
        <v>0.038426561695985795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Screens'!L22,0)</f>
        <v>11436019</v>
      </c>
      <c r="E27" s="13">
        <f>ROUND(+'Aggregate Screens'!AN22,0)</f>
        <v>1214</v>
      </c>
      <c r="F27" s="11">
        <f t="shared" si="0"/>
        <v>9420.11</v>
      </c>
      <c r="G27" s="10">
        <f>ROUND(+'Aggregate Screens'!L127,0)</f>
        <v>13050259</v>
      </c>
      <c r="H27" s="13">
        <f>ROUND(+'Aggregate Screens'!AN127,0)</f>
        <v>1212</v>
      </c>
      <c r="I27" s="11">
        <f t="shared" si="1"/>
        <v>10767.54</v>
      </c>
      <c r="K27" s="12">
        <f t="shared" si="2"/>
        <v>0.14303760784109731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Screens'!L23,0)</f>
        <v>27672024</v>
      </c>
      <c r="E28" s="13">
        <f>ROUND(+'Aggregate Screens'!AN23,0)</f>
        <v>2419</v>
      </c>
      <c r="F28" s="11">
        <f t="shared" si="0"/>
        <v>11439.45</v>
      </c>
      <c r="G28" s="10">
        <f>ROUND(+'Aggregate Screens'!L128,0)</f>
        <v>28207448</v>
      </c>
      <c r="H28" s="13">
        <f>ROUND(+'Aggregate Screens'!AN128,0)</f>
        <v>1940</v>
      </c>
      <c r="I28" s="11">
        <f t="shared" si="1"/>
        <v>14539.92</v>
      </c>
      <c r="K28" s="12">
        <f t="shared" si="2"/>
        <v>0.2710331353343036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Screens'!L24,0)</f>
        <v>120512634</v>
      </c>
      <c r="E29" s="13">
        <f>ROUND(+'Aggregate Screens'!AN24,0)</f>
        <v>13790</v>
      </c>
      <c r="F29" s="11">
        <f t="shared" si="0"/>
        <v>8739.13</v>
      </c>
      <c r="G29" s="10">
        <f>ROUND(+'Aggregate Screens'!L129,0)</f>
        <v>133105645</v>
      </c>
      <c r="H29" s="13">
        <f>ROUND(+'Aggregate Screens'!AN129,0)</f>
        <v>13198</v>
      </c>
      <c r="I29" s="11">
        <f t="shared" si="1"/>
        <v>10085.29</v>
      </c>
      <c r="K29" s="12">
        <f t="shared" si="2"/>
        <v>0.154038216618817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Screens'!L25,0)</f>
        <v>17799005</v>
      </c>
      <c r="E30" s="13">
        <f>ROUND(+'Aggregate Screens'!AN25,0)</f>
        <v>2002</v>
      </c>
      <c r="F30" s="11">
        <f t="shared" si="0"/>
        <v>8890.61</v>
      </c>
      <c r="G30" s="10">
        <f>ROUND(+'Aggregate Screens'!L130,0)</f>
        <v>17697615</v>
      </c>
      <c r="H30" s="13">
        <f>ROUND(+'Aggregate Screens'!AN130,0)</f>
        <v>1817</v>
      </c>
      <c r="I30" s="11">
        <f t="shared" si="1"/>
        <v>9740.02</v>
      </c>
      <c r="K30" s="12">
        <f t="shared" si="2"/>
        <v>0.09554012604309481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Screens'!L26,0)</f>
        <v>13103054</v>
      </c>
      <c r="E31" s="13">
        <f>ROUND(+'Aggregate Screens'!AN26,0)</f>
        <v>1630</v>
      </c>
      <c r="F31" s="11">
        <f t="shared" si="0"/>
        <v>8038.68</v>
      </c>
      <c r="G31" s="10">
        <f>ROUND(+'Aggregate Screens'!L131,0)</f>
        <v>13202095</v>
      </c>
      <c r="H31" s="13">
        <f>ROUND(+'Aggregate Screens'!AN131,0)</f>
        <v>1521</v>
      </c>
      <c r="I31" s="11">
        <f t="shared" si="1"/>
        <v>8679.88</v>
      </c>
      <c r="K31" s="12">
        <f t="shared" si="2"/>
        <v>0.07976433941890937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Screens'!L27,0)</f>
        <v>290095959</v>
      </c>
      <c r="E32" s="13">
        <f>ROUND(+'Aggregate Screens'!AN27,0)</f>
        <v>31658</v>
      </c>
      <c r="F32" s="11">
        <f t="shared" si="0"/>
        <v>9163.43</v>
      </c>
      <c r="G32" s="10">
        <f>ROUND(+'Aggregate Screens'!L132,0)</f>
        <v>310031746</v>
      </c>
      <c r="H32" s="13">
        <f>ROUND(+'Aggregate Screens'!AN132,0)</f>
        <v>33827</v>
      </c>
      <c r="I32" s="11">
        <f t="shared" si="1"/>
        <v>9165.22</v>
      </c>
      <c r="K32" s="12">
        <f t="shared" si="2"/>
        <v>0.00019534170065127476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Screens'!L28,0)</f>
        <v>104445566</v>
      </c>
      <c r="E33" s="13">
        <f>ROUND(+'Aggregate Screens'!AN28,0)</f>
        <v>11731</v>
      </c>
      <c r="F33" s="11">
        <f t="shared" si="0"/>
        <v>8903.38</v>
      </c>
      <c r="G33" s="10">
        <f>ROUND(+'Aggregate Screens'!L133,0)</f>
        <v>107569095</v>
      </c>
      <c r="H33" s="13">
        <f>ROUND(+'Aggregate Screens'!AN133,0)</f>
        <v>12132</v>
      </c>
      <c r="I33" s="11">
        <f t="shared" si="1"/>
        <v>8866.56</v>
      </c>
      <c r="K33" s="12">
        <f t="shared" si="2"/>
        <v>-0.00413550808793961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Screens'!L29,0)</f>
        <v>60482408</v>
      </c>
      <c r="E34" s="13">
        <f>ROUND(+'Aggregate Screens'!AN29,0)</f>
        <v>6208</v>
      </c>
      <c r="F34" s="11">
        <f t="shared" si="0"/>
        <v>9742.66</v>
      </c>
      <c r="G34" s="10">
        <f>ROUND(+'Aggregate Screens'!L134,0)</f>
        <v>61284070</v>
      </c>
      <c r="H34" s="13">
        <f>ROUND(+'Aggregate Screens'!AN134,0)</f>
        <v>6490</v>
      </c>
      <c r="I34" s="11">
        <f t="shared" si="1"/>
        <v>9442.85</v>
      </c>
      <c r="K34" s="12">
        <f t="shared" si="2"/>
        <v>-0.03077291006768168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Screens'!L30,0)</f>
        <v>23724767</v>
      </c>
      <c r="E35" s="13">
        <f>ROUND(+'Aggregate Screens'!AN30,0)</f>
        <v>1836</v>
      </c>
      <c r="F35" s="11">
        <f t="shared" si="0"/>
        <v>12921.99</v>
      </c>
      <c r="G35" s="10">
        <f>ROUND(+'Aggregate Screens'!L135,0)</f>
        <v>21254183</v>
      </c>
      <c r="H35" s="13">
        <f>ROUND(+'Aggregate Screens'!AN135,0)</f>
        <v>1549</v>
      </c>
      <c r="I35" s="11">
        <f t="shared" si="1"/>
        <v>13721.23</v>
      </c>
      <c r="K35" s="12">
        <f t="shared" si="2"/>
        <v>0.06185115450484013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Screens'!L31,0)</f>
        <v>5108398</v>
      </c>
      <c r="E36" s="13">
        <f>ROUND(+'Aggregate Screens'!AN31,0)</f>
        <v>252</v>
      </c>
      <c r="F36" s="11">
        <f t="shared" si="0"/>
        <v>20271.42</v>
      </c>
      <c r="G36" s="10">
        <f>ROUND(+'Aggregate Screens'!L136,0)</f>
        <v>5298036</v>
      </c>
      <c r="H36" s="13">
        <f>ROUND(+'Aggregate Screens'!AN136,0)</f>
        <v>237</v>
      </c>
      <c r="I36" s="11">
        <f t="shared" si="1"/>
        <v>22354.58</v>
      </c>
      <c r="K36" s="12">
        <f t="shared" si="2"/>
        <v>0.10276339792673639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Screens'!L32,0)</f>
        <v>275163204</v>
      </c>
      <c r="E37" s="13">
        <f>ROUND(+'Aggregate Screens'!AN32,0)</f>
        <v>22063</v>
      </c>
      <c r="F37" s="11">
        <f t="shared" si="0"/>
        <v>12471.7</v>
      </c>
      <c r="G37" s="10">
        <f>ROUND(+'Aggregate Screens'!L137,0)</f>
        <v>299388149</v>
      </c>
      <c r="H37" s="13">
        <f>ROUND(+'Aggregate Screens'!AN137,0)</f>
        <v>21554</v>
      </c>
      <c r="I37" s="11">
        <f t="shared" si="1"/>
        <v>13890.14</v>
      </c>
      <c r="K37" s="12">
        <f t="shared" si="2"/>
        <v>0.11373269081199822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Screens'!L33,0)</f>
        <v>5109891</v>
      </c>
      <c r="E38" s="13">
        <f>ROUND(+'Aggregate Screens'!AN33,0)</f>
        <v>224</v>
      </c>
      <c r="F38" s="11">
        <f t="shared" si="0"/>
        <v>22812.01</v>
      </c>
      <c r="G38" s="10">
        <f>ROUND(+'Aggregate Screens'!L138,0)</f>
        <v>6033774</v>
      </c>
      <c r="H38" s="13">
        <f>ROUND(+'Aggregate Screens'!AN138,0)</f>
        <v>509</v>
      </c>
      <c r="I38" s="11">
        <f t="shared" si="1"/>
        <v>11854.17</v>
      </c>
      <c r="K38" s="12">
        <f t="shared" si="2"/>
        <v>-0.48035398897335213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Screens'!L34,0)</f>
        <v>459868567</v>
      </c>
      <c r="E39" s="13">
        <f>ROUND(+'Aggregate Screens'!AN34,0)</f>
        <v>47661</v>
      </c>
      <c r="F39" s="11">
        <f t="shared" si="0"/>
        <v>9648.74</v>
      </c>
      <c r="G39" s="10">
        <f>ROUND(+'Aggregate Screens'!L139,0)</f>
        <v>483667415</v>
      </c>
      <c r="H39" s="13">
        <f>ROUND(+'Aggregate Screens'!AN139,0)</f>
        <v>52314</v>
      </c>
      <c r="I39" s="11">
        <f t="shared" si="1"/>
        <v>9245.47</v>
      </c>
      <c r="K39" s="12">
        <f t="shared" si="2"/>
        <v>-0.04179509448902141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Screens'!L35,0)</f>
        <v>51322876</v>
      </c>
      <c r="E40" s="13">
        <f>ROUND(+'Aggregate Screens'!AN35,0)</f>
        <v>4378</v>
      </c>
      <c r="F40" s="11">
        <f t="shared" si="0"/>
        <v>11722.9</v>
      </c>
      <c r="G40" s="10">
        <f>ROUND(+'Aggregate Screens'!L140,0)</f>
        <v>59693440</v>
      </c>
      <c r="H40" s="13">
        <f>ROUND(+'Aggregate Screens'!AN140,0)</f>
        <v>4690</v>
      </c>
      <c r="I40" s="11">
        <f t="shared" si="1"/>
        <v>12727.81</v>
      </c>
      <c r="K40" s="12">
        <f t="shared" si="2"/>
        <v>0.08572196299550461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Screens'!L36,0)</f>
        <v>13744872</v>
      </c>
      <c r="E41" s="13">
        <f>ROUND(+'Aggregate Screens'!AN36,0)</f>
        <v>1264</v>
      </c>
      <c r="F41" s="11">
        <f t="shared" si="0"/>
        <v>10874.11</v>
      </c>
      <c r="G41" s="10">
        <f>ROUND(+'Aggregate Screens'!L141,0)</f>
        <v>15856639</v>
      </c>
      <c r="H41" s="13">
        <f>ROUND(+'Aggregate Screens'!AN141,0)</f>
        <v>1369</v>
      </c>
      <c r="I41" s="11">
        <f t="shared" si="1"/>
        <v>11582.64</v>
      </c>
      <c r="K41" s="12">
        <f t="shared" si="2"/>
        <v>0.06515751633926814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Screens'!L37,0)</f>
        <v>117031812</v>
      </c>
      <c r="E42" s="13">
        <f>ROUND(+'Aggregate Screens'!AN37,0)</f>
        <v>13168</v>
      </c>
      <c r="F42" s="11">
        <f t="shared" si="0"/>
        <v>8887.59</v>
      </c>
      <c r="G42" s="10">
        <f>ROUND(+'Aggregate Screens'!L142,0)</f>
        <v>117891621</v>
      </c>
      <c r="H42" s="13">
        <f>ROUND(+'Aggregate Screens'!AN142,0)</f>
        <v>12871</v>
      </c>
      <c r="I42" s="11">
        <f t="shared" si="1"/>
        <v>9159.48</v>
      </c>
      <c r="K42" s="12">
        <f t="shared" si="2"/>
        <v>0.030592095269921238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Screens'!L38,0)</f>
        <v>47946423</v>
      </c>
      <c r="E43" s="13">
        <f>ROUND(+'Aggregate Screens'!AN38,0)</f>
        <v>5790</v>
      </c>
      <c r="F43" s="11">
        <f t="shared" si="0"/>
        <v>8280.9</v>
      </c>
      <c r="G43" s="10">
        <f>ROUND(+'Aggregate Screens'!L143,0)</f>
        <v>50301525</v>
      </c>
      <c r="H43" s="13">
        <f>ROUND(+'Aggregate Screens'!AN143,0)</f>
        <v>5972</v>
      </c>
      <c r="I43" s="11">
        <f t="shared" si="1"/>
        <v>8422.89</v>
      </c>
      <c r="K43" s="12">
        <f t="shared" si="2"/>
        <v>0.017146686954316426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Screens'!L39,0)</f>
        <v>41065650</v>
      </c>
      <c r="E44" s="13">
        <f>ROUND(+'Aggregate Screens'!AN39,0)</f>
        <v>4926</v>
      </c>
      <c r="F44" s="11">
        <f t="shared" si="0"/>
        <v>8336.51</v>
      </c>
      <c r="G44" s="10">
        <f>ROUND(+'Aggregate Screens'!L144,0)</f>
        <v>43383180</v>
      </c>
      <c r="H44" s="13">
        <f>ROUND(+'Aggregate Screens'!AN144,0)</f>
        <v>4607</v>
      </c>
      <c r="I44" s="11">
        <f t="shared" si="1"/>
        <v>9416.8</v>
      </c>
      <c r="K44" s="12">
        <f t="shared" si="2"/>
        <v>0.12958540204474045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Screens'!L40,0)</f>
        <v>15014292</v>
      </c>
      <c r="E45" s="13">
        <f>ROUND(+'Aggregate Screens'!AN40,0)</f>
        <v>2275</v>
      </c>
      <c r="F45" s="11">
        <f t="shared" si="0"/>
        <v>6599.69</v>
      </c>
      <c r="G45" s="10">
        <f>ROUND(+'Aggregate Screens'!L145,0)</f>
        <v>16024453</v>
      </c>
      <c r="H45" s="13">
        <f>ROUND(+'Aggregate Screens'!AN145,0)</f>
        <v>2016</v>
      </c>
      <c r="I45" s="11">
        <f t="shared" si="1"/>
        <v>7948.64</v>
      </c>
      <c r="K45" s="12">
        <f t="shared" si="2"/>
        <v>0.2043959640528572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Screens'!L41,0)</f>
        <v>48931779</v>
      </c>
      <c r="E46" s="13">
        <f>ROUND(+'Aggregate Screens'!AN41,0)</f>
        <v>5384</v>
      </c>
      <c r="F46" s="11">
        <f t="shared" si="0"/>
        <v>9088.37</v>
      </c>
      <c r="G46" s="10">
        <f>ROUND(+'Aggregate Screens'!L146,0)</f>
        <v>0</v>
      </c>
      <c r="H46" s="13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Screens'!L42,0)</f>
        <v>4501984</v>
      </c>
      <c r="E47" s="13">
        <f>ROUND(+'Aggregate Screens'!AN42,0)</f>
        <v>521</v>
      </c>
      <c r="F47" s="11">
        <f t="shared" si="0"/>
        <v>8641.04</v>
      </c>
      <c r="G47" s="10">
        <f>ROUND(+'Aggregate Screens'!L147,0)</f>
        <v>4770586</v>
      </c>
      <c r="H47" s="13">
        <f>ROUND(+'Aggregate Screens'!AN147,0)</f>
        <v>588</v>
      </c>
      <c r="I47" s="11">
        <f t="shared" si="1"/>
        <v>8113.24</v>
      </c>
      <c r="K47" s="12">
        <f t="shared" si="2"/>
        <v>-0.06108061066723458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Screens'!L43,0)</f>
        <v>16704292</v>
      </c>
      <c r="E48" s="13">
        <f>ROUND(+'Aggregate Screens'!AN43,0)</f>
        <v>1899</v>
      </c>
      <c r="F48" s="11">
        <f t="shared" si="0"/>
        <v>8796.36</v>
      </c>
      <c r="G48" s="10">
        <f>ROUND(+'Aggregate Screens'!L148,0)</f>
        <v>17789399</v>
      </c>
      <c r="H48" s="13">
        <f>ROUND(+'Aggregate Screens'!AN148,0)</f>
        <v>1895</v>
      </c>
      <c r="I48" s="11">
        <f t="shared" si="1"/>
        <v>9387.55</v>
      </c>
      <c r="K48" s="12">
        <f t="shared" si="2"/>
        <v>0.06720848169015348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Screens'!L44,0)</f>
        <v>205854151</v>
      </c>
      <c r="E49" s="13">
        <f>ROUND(+'Aggregate Screens'!AN44,0)</f>
        <v>20908</v>
      </c>
      <c r="F49" s="11">
        <f t="shared" si="0"/>
        <v>9845.71</v>
      </c>
      <c r="G49" s="10">
        <f>ROUND(+'Aggregate Screens'!L149,0)</f>
        <v>213260619</v>
      </c>
      <c r="H49" s="13">
        <f>ROUND(+'Aggregate Screens'!AN149,0)</f>
        <v>21534</v>
      </c>
      <c r="I49" s="11">
        <f t="shared" si="1"/>
        <v>9903.44</v>
      </c>
      <c r="K49" s="12">
        <f t="shared" si="2"/>
        <v>0.005863467439118253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Screens'!L45,0)</f>
        <v>666024874</v>
      </c>
      <c r="E50" s="13">
        <f>ROUND(+'Aggregate Screens'!AN45,0)</f>
        <v>48016</v>
      </c>
      <c r="F50" s="11">
        <f t="shared" si="0"/>
        <v>13870.89</v>
      </c>
      <c r="G50" s="10">
        <f>ROUND(+'Aggregate Screens'!L150,0)</f>
        <v>716839743</v>
      </c>
      <c r="H50" s="13">
        <f>ROUND(+'Aggregate Screens'!AN150,0)</f>
        <v>48950</v>
      </c>
      <c r="I50" s="11">
        <f t="shared" si="1"/>
        <v>14644.33</v>
      </c>
      <c r="K50" s="12">
        <f t="shared" si="2"/>
        <v>0.05575994042199173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Screens'!L46,0)</f>
        <v>10242478</v>
      </c>
      <c r="E51" s="13">
        <f>ROUND(+'Aggregate Screens'!AN46,0)</f>
        <v>501</v>
      </c>
      <c r="F51" s="11">
        <f t="shared" si="0"/>
        <v>20444.07</v>
      </c>
      <c r="G51" s="10">
        <f>ROUND(+'Aggregate Screens'!L151,0)</f>
        <v>10828773</v>
      </c>
      <c r="H51" s="13">
        <f>ROUND(+'Aggregate Screens'!AN151,0)</f>
        <v>591</v>
      </c>
      <c r="I51" s="11">
        <f t="shared" si="1"/>
        <v>18322.8</v>
      </c>
      <c r="K51" s="12">
        <f t="shared" si="2"/>
        <v>-0.10375967212008175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Screens'!L47,0)</f>
        <v>222542360</v>
      </c>
      <c r="E52" s="13">
        <f>ROUND(+'Aggregate Screens'!AN47,0)</f>
        <v>23626</v>
      </c>
      <c r="F52" s="11">
        <f t="shared" si="0"/>
        <v>9419.38</v>
      </c>
      <c r="G52" s="10">
        <f>ROUND(+'Aggregate Screens'!L152,0)</f>
        <v>240646483</v>
      </c>
      <c r="H52" s="13">
        <f>ROUND(+'Aggregate Screens'!AN152,0)</f>
        <v>24107</v>
      </c>
      <c r="I52" s="11">
        <f t="shared" si="1"/>
        <v>9982.43</v>
      </c>
      <c r="K52" s="12">
        <f t="shared" si="2"/>
        <v>0.05977569648957792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Screens'!L48,0)</f>
        <v>303551139</v>
      </c>
      <c r="E53" s="13">
        <f>ROUND(+'Aggregate Screens'!AN48,0)</f>
        <v>36964</v>
      </c>
      <c r="F53" s="11">
        <f t="shared" si="0"/>
        <v>8212.07</v>
      </c>
      <c r="G53" s="10">
        <f>ROUND(+'Aggregate Screens'!L153,0)</f>
        <v>376527398</v>
      </c>
      <c r="H53" s="13">
        <f>ROUND(+'Aggregate Screens'!AN153,0)</f>
        <v>40193</v>
      </c>
      <c r="I53" s="11">
        <f t="shared" si="1"/>
        <v>9367.98</v>
      </c>
      <c r="K53" s="12">
        <f t="shared" si="2"/>
        <v>0.14075744605196983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Screens'!L49,0)</f>
        <v>131285012</v>
      </c>
      <c r="E54" s="13">
        <f>ROUND(+'Aggregate Screens'!AN49,0)</f>
        <v>11965</v>
      </c>
      <c r="F54" s="11">
        <f t="shared" si="0"/>
        <v>10972.42</v>
      </c>
      <c r="G54" s="10">
        <f>ROUND(+'Aggregate Screens'!L154,0)</f>
        <v>142361077</v>
      </c>
      <c r="H54" s="13">
        <f>ROUND(+'Aggregate Screens'!AN154,0)</f>
        <v>12684</v>
      </c>
      <c r="I54" s="11">
        <f t="shared" si="1"/>
        <v>11223.67</v>
      </c>
      <c r="K54" s="12">
        <f t="shared" si="2"/>
        <v>0.022898321427725188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Screens'!L50,0)</f>
        <v>58286588</v>
      </c>
      <c r="E55" s="13">
        <f>ROUND(+'Aggregate Screens'!AN50,0)</f>
        <v>7752</v>
      </c>
      <c r="F55" s="11">
        <f t="shared" si="0"/>
        <v>7518.91</v>
      </c>
      <c r="G55" s="10">
        <f>ROUND(+'Aggregate Screens'!L155,0)</f>
        <v>66664755</v>
      </c>
      <c r="H55" s="13">
        <f>ROUND(+'Aggregate Screens'!AN155,0)</f>
        <v>8079</v>
      </c>
      <c r="I55" s="11">
        <f t="shared" si="1"/>
        <v>8251.61</v>
      </c>
      <c r="K55" s="12">
        <f t="shared" si="2"/>
        <v>0.0974476353620406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Screens'!L51,0)</f>
        <v>18396143</v>
      </c>
      <c r="E56" s="13">
        <f>ROUND(+'Aggregate Screens'!AN51,0)</f>
        <v>289</v>
      </c>
      <c r="F56" s="11">
        <f t="shared" si="0"/>
        <v>63654.47</v>
      </c>
      <c r="G56" s="10">
        <f>ROUND(+'Aggregate Screens'!L156,0)</f>
        <v>19913057</v>
      </c>
      <c r="H56" s="13">
        <f>ROUND(+'Aggregate Screens'!AN156,0)</f>
        <v>1252</v>
      </c>
      <c r="I56" s="11">
        <f t="shared" si="1"/>
        <v>15905</v>
      </c>
      <c r="K56" s="12">
        <f t="shared" si="2"/>
        <v>-0.7501353793378532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Screens'!L52,0)</f>
        <v>156940268</v>
      </c>
      <c r="E57" s="13">
        <f>ROUND(+'Aggregate Screens'!AN52,0)</f>
        <v>15861</v>
      </c>
      <c r="F57" s="11">
        <f t="shared" si="0"/>
        <v>9894.73</v>
      </c>
      <c r="G57" s="10">
        <f>ROUND(+'Aggregate Screens'!L157,0)</f>
        <v>182819439</v>
      </c>
      <c r="H57" s="13">
        <f>ROUND(+'Aggregate Screens'!AN157,0)</f>
        <v>15975</v>
      </c>
      <c r="I57" s="11">
        <f t="shared" si="1"/>
        <v>11444.1</v>
      </c>
      <c r="K57" s="12">
        <f t="shared" si="2"/>
        <v>0.1565853742345673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Screens'!L53,0)</f>
        <v>167812060</v>
      </c>
      <c r="E58" s="13">
        <f>ROUND(+'Aggregate Screens'!AN53,0)</f>
        <v>21255</v>
      </c>
      <c r="F58" s="11">
        <f t="shared" si="0"/>
        <v>7895.18</v>
      </c>
      <c r="G58" s="10">
        <f>ROUND(+'Aggregate Screens'!L158,0)</f>
        <v>180063944</v>
      </c>
      <c r="H58" s="13">
        <f>ROUND(+'Aggregate Screens'!AN158,0)</f>
        <v>22355</v>
      </c>
      <c r="I58" s="11">
        <f t="shared" si="1"/>
        <v>8054.75</v>
      </c>
      <c r="K58" s="12">
        <f t="shared" si="2"/>
        <v>0.020211065485524093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Screens'!L54,0)</f>
        <v>43382429</v>
      </c>
      <c r="E59" s="13">
        <f>ROUND(+'Aggregate Screens'!AN54,0)</f>
        <v>4055</v>
      </c>
      <c r="F59" s="11">
        <f t="shared" si="0"/>
        <v>10698.5</v>
      </c>
      <c r="G59" s="10">
        <f>ROUND(+'Aggregate Screens'!L159,0)</f>
        <v>49168676</v>
      </c>
      <c r="H59" s="13">
        <f>ROUND(+'Aggregate Screens'!AN159,0)</f>
        <v>4400</v>
      </c>
      <c r="I59" s="11">
        <f t="shared" si="1"/>
        <v>11174.7</v>
      </c>
      <c r="K59" s="12">
        <f t="shared" si="2"/>
        <v>0.044510912744777364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Screens'!L55,0)</f>
        <v>7500881</v>
      </c>
      <c r="E60" s="13">
        <f>ROUND(+'Aggregate Screens'!AN55,0)</f>
        <v>494</v>
      </c>
      <c r="F60" s="11">
        <f t="shared" si="0"/>
        <v>15183.97</v>
      </c>
      <c r="G60" s="10">
        <f>ROUND(+'Aggregate Screens'!L160,0)</f>
        <v>0</v>
      </c>
      <c r="H60" s="13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Screens'!L56,0)</f>
        <v>278112989</v>
      </c>
      <c r="E61" s="13">
        <f>ROUND(+'Aggregate Screens'!AN56,0)</f>
        <v>28659</v>
      </c>
      <c r="F61" s="11">
        <f t="shared" si="0"/>
        <v>9704.21</v>
      </c>
      <c r="G61" s="10">
        <f>ROUND(+'Aggregate Screens'!L161,0)</f>
        <v>297007495</v>
      </c>
      <c r="H61" s="13">
        <f>ROUND(+'Aggregate Screens'!AN161,0)</f>
        <v>28694</v>
      </c>
      <c r="I61" s="11">
        <f t="shared" si="1"/>
        <v>10350.86</v>
      </c>
      <c r="K61" s="12">
        <f t="shared" si="2"/>
        <v>0.06663602704393257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Screens'!L57,0)</f>
        <v>297136417</v>
      </c>
      <c r="E62" s="13">
        <f>ROUND(+'Aggregate Screens'!AN57,0)</f>
        <v>30005</v>
      </c>
      <c r="F62" s="11">
        <f t="shared" si="0"/>
        <v>9902.9</v>
      </c>
      <c r="G62" s="10">
        <f>ROUND(+'Aggregate Screens'!L162,0)</f>
        <v>349988415</v>
      </c>
      <c r="H62" s="13">
        <f>ROUND(+'Aggregate Screens'!AN162,0)</f>
        <v>32043</v>
      </c>
      <c r="I62" s="11">
        <f t="shared" si="1"/>
        <v>10922.46</v>
      </c>
      <c r="K62" s="12">
        <f t="shared" si="2"/>
        <v>0.10295569984549968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Screens'!L58,0)</f>
        <v>28466421</v>
      </c>
      <c r="E63" s="13">
        <f>ROUND(+'Aggregate Screens'!AN58,0)</f>
        <v>3063</v>
      </c>
      <c r="F63" s="11">
        <f t="shared" si="0"/>
        <v>9293.64</v>
      </c>
      <c r="G63" s="10">
        <f>ROUND(+'Aggregate Screens'!L163,0)</f>
        <v>28573190</v>
      </c>
      <c r="H63" s="13">
        <f>ROUND(+'Aggregate Screens'!AN163,0)</f>
        <v>3023</v>
      </c>
      <c r="I63" s="11">
        <f t="shared" si="1"/>
        <v>9451.93</v>
      </c>
      <c r="K63" s="12">
        <f t="shared" si="2"/>
        <v>0.017032077851089733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Screens'!L59,0)</f>
        <v>18653488</v>
      </c>
      <c r="E64" s="13">
        <f>ROUND(+'Aggregate Screens'!AN59,0)</f>
        <v>897</v>
      </c>
      <c r="F64" s="11">
        <f t="shared" si="0"/>
        <v>20795.42</v>
      </c>
      <c r="G64" s="10">
        <f>ROUND(+'Aggregate Screens'!L164,0)</f>
        <v>18897336</v>
      </c>
      <c r="H64" s="13">
        <f>ROUND(+'Aggregate Screens'!AN164,0)</f>
        <v>937</v>
      </c>
      <c r="I64" s="11">
        <f t="shared" si="1"/>
        <v>20167.91</v>
      </c>
      <c r="K64" s="12">
        <f t="shared" si="2"/>
        <v>-0.030175394389726162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Screens'!L60,0)</f>
        <v>14915195</v>
      </c>
      <c r="E65" s="13">
        <f>ROUND(+'Aggregate Screens'!AN60,0)</f>
        <v>1330</v>
      </c>
      <c r="F65" s="11">
        <f t="shared" si="0"/>
        <v>11214.43</v>
      </c>
      <c r="G65" s="10">
        <f>ROUND(+'Aggregate Screens'!L165,0)</f>
        <v>17886093</v>
      </c>
      <c r="H65" s="13">
        <f>ROUND(+'Aggregate Screens'!AN165,0)</f>
        <v>2219</v>
      </c>
      <c r="I65" s="11">
        <f t="shared" si="1"/>
        <v>8060.43</v>
      </c>
      <c r="K65" s="12">
        <f t="shared" si="2"/>
        <v>-0.2812447890797838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Screens'!L61,0)</f>
        <v>56992037</v>
      </c>
      <c r="E66" s="13">
        <f>ROUND(+'Aggregate Screens'!AN61,0)</f>
        <v>4449</v>
      </c>
      <c r="F66" s="11">
        <f t="shared" si="0"/>
        <v>12810.08</v>
      </c>
      <c r="G66" s="10">
        <f>ROUND(+'Aggregate Screens'!L166,0)</f>
        <v>63508203</v>
      </c>
      <c r="H66" s="13">
        <f>ROUND(+'Aggregate Screens'!AN166,0)</f>
        <v>4267</v>
      </c>
      <c r="I66" s="11">
        <f t="shared" si="1"/>
        <v>14883.57</v>
      </c>
      <c r="K66" s="12">
        <f t="shared" si="2"/>
        <v>0.1618639383985112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Screens'!L62,0)</f>
        <v>20994912</v>
      </c>
      <c r="E67" s="13">
        <f>ROUND(+'Aggregate Screens'!AN62,0)</f>
        <v>1717</v>
      </c>
      <c r="F67" s="11">
        <f t="shared" si="0"/>
        <v>12227.67</v>
      </c>
      <c r="G67" s="10">
        <f>ROUND(+'Aggregate Screens'!L167,0)</f>
        <v>23837205</v>
      </c>
      <c r="H67" s="13">
        <f>ROUND(+'Aggregate Screens'!AN167,0)</f>
        <v>1813</v>
      </c>
      <c r="I67" s="11">
        <f t="shared" si="1"/>
        <v>13147.93</v>
      </c>
      <c r="K67" s="12">
        <f t="shared" si="2"/>
        <v>0.07526045436293272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Screens'!L63,0)</f>
        <v>339191492</v>
      </c>
      <c r="E68" s="13">
        <f>ROUND(+'Aggregate Screens'!AN63,0)</f>
        <v>34477</v>
      </c>
      <c r="F68" s="11">
        <f t="shared" si="0"/>
        <v>9838.2</v>
      </c>
      <c r="G68" s="10">
        <f>ROUND(+'Aggregate Screens'!L168,0)</f>
        <v>360562509</v>
      </c>
      <c r="H68" s="13">
        <f>ROUND(+'Aggregate Screens'!AN168,0)</f>
        <v>34729</v>
      </c>
      <c r="I68" s="11">
        <f t="shared" si="1"/>
        <v>10382.17</v>
      </c>
      <c r="K68" s="12">
        <f t="shared" si="2"/>
        <v>0.055291618385477026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Screens'!L64,0)</f>
        <v>67831318</v>
      </c>
      <c r="E69" s="13">
        <f>ROUND(+'Aggregate Screens'!AN64,0)</f>
        <v>7230</v>
      </c>
      <c r="F69" s="11">
        <f t="shared" si="0"/>
        <v>9381.93</v>
      </c>
      <c r="G69" s="10">
        <f>ROUND(+'Aggregate Screens'!L169,0)</f>
        <v>68640836</v>
      </c>
      <c r="H69" s="13">
        <f>ROUND(+'Aggregate Screens'!AN169,0)</f>
        <v>6463</v>
      </c>
      <c r="I69" s="11">
        <f t="shared" si="1"/>
        <v>10620.58</v>
      </c>
      <c r="K69" s="12">
        <f t="shared" si="2"/>
        <v>0.13202507373216377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Screens'!L65,0)</f>
        <v>30972413</v>
      </c>
      <c r="E70" s="13">
        <f>ROUND(+'Aggregate Screens'!AN65,0)</f>
        <v>2799</v>
      </c>
      <c r="F70" s="11">
        <f t="shared" si="0"/>
        <v>11065.53</v>
      </c>
      <c r="G70" s="10">
        <f>ROUND(+'Aggregate Screens'!L170,0)</f>
        <v>32603742</v>
      </c>
      <c r="H70" s="13">
        <f>ROUND(+'Aggregate Screens'!AN170,0)</f>
        <v>2947</v>
      </c>
      <c r="I70" s="11">
        <f t="shared" si="1"/>
        <v>11063.37</v>
      </c>
      <c r="K70" s="12">
        <f t="shared" si="2"/>
        <v>-0.00019520077212753506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Screens'!L66,0)</f>
        <v>7424705</v>
      </c>
      <c r="E71" s="13">
        <f>ROUND(+'Aggregate Screens'!AN66,0)</f>
        <v>1358</v>
      </c>
      <c r="F71" s="11">
        <f t="shared" si="0"/>
        <v>5467.38</v>
      </c>
      <c r="G71" s="10">
        <f>ROUND(+'Aggregate Screens'!L171,0)</f>
        <v>8562243</v>
      </c>
      <c r="H71" s="13">
        <f>ROUND(+'Aggregate Screens'!AN171,0)</f>
        <v>614</v>
      </c>
      <c r="I71" s="11">
        <f t="shared" si="1"/>
        <v>13945.02</v>
      </c>
      <c r="K71" s="12">
        <f t="shared" si="2"/>
        <v>1.5505854723834815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Screens'!L67,0)</f>
        <v>332147299</v>
      </c>
      <c r="E72" s="13">
        <f>ROUND(+'Aggregate Screens'!AN67,0)</f>
        <v>33572</v>
      </c>
      <c r="F72" s="11">
        <f t="shared" si="0"/>
        <v>9893.58</v>
      </c>
      <c r="G72" s="10">
        <f>ROUND(+'Aggregate Screens'!L172,0)</f>
        <v>358860424</v>
      </c>
      <c r="H72" s="13">
        <f>ROUND(+'Aggregate Screens'!AN172,0)</f>
        <v>34768</v>
      </c>
      <c r="I72" s="11">
        <f t="shared" si="1"/>
        <v>10321.57</v>
      </c>
      <c r="K72" s="12">
        <f t="shared" si="2"/>
        <v>0.043259366174832614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Screens'!L68,0)</f>
        <v>213806841</v>
      </c>
      <c r="E73" s="13">
        <f>ROUND(+'Aggregate Screens'!AN68,0)</f>
        <v>27113</v>
      </c>
      <c r="F73" s="11">
        <f t="shared" si="0"/>
        <v>7885.77</v>
      </c>
      <c r="G73" s="10">
        <f>ROUND(+'Aggregate Screens'!L173,0)</f>
        <v>252941507</v>
      </c>
      <c r="H73" s="13">
        <f>ROUND(+'Aggregate Screens'!AN173,0)</f>
        <v>28692</v>
      </c>
      <c r="I73" s="11">
        <f t="shared" si="1"/>
        <v>8815.75</v>
      </c>
      <c r="K73" s="12">
        <f t="shared" si="2"/>
        <v>0.1179314131657403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Screens'!L69,0)</f>
        <v>600738388</v>
      </c>
      <c r="E74" s="13">
        <f>ROUND(+'Aggregate Screens'!AN69,0)</f>
        <v>59724</v>
      </c>
      <c r="F74" s="11">
        <f t="shared" si="0"/>
        <v>10058.58</v>
      </c>
      <c r="G74" s="10">
        <f>ROUND(+'Aggregate Screens'!L174,0)</f>
        <v>634492115</v>
      </c>
      <c r="H74" s="13">
        <f>ROUND(+'Aggregate Screens'!AN174,0)</f>
        <v>64334</v>
      </c>
      <c r="I74" s="11">
        <f t="shared" si="1"/>
        <v>9862.47</v>
      </c>
      <c r="K74" s="12">
        <f t="shared" si="2"/>
        <v>-0.019496787816968286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Screens'!L70,0)</f>
        <v>331867210</v>
      </c>
      <c r="E75" s="13">
        <f>ROUND(+'Aggregate Screens'!AN70,0)</f>
        <v>31048</v>
      </c>
      <c r="F75" s="11">
        <f aca="true" t="shared" si="3" ref="F75:F106">IF(D75=0,"",IF(E75=0,"",ROUND(D75/E75,2)))</f>
        <v>10688.84</v>
      </c>
      <c r="G75" s="10">
        <f>ROUND(+'Aggregate Screens'!L175,0)</f>
        <v>371037798</v>
      </c>
      <c r="H75" s="13">
        <f>ROUND(+'Aggregate Screens'!AN175,0)</f>
        <v>31549</v>
      </c>
      <c r="I75" s="11">
        <f aca="true" t="shared" si="4" ref="I75:I106">IF(G75=0,"",IF(H75=0,"",ROUND(G75/H75,2)))</f>
        <v>11760.68</v>
      </c>
      <c r="K75" s="12">
        <f aca="true" t="shared" si="5" ref="K75:K106">IF(D75=0,"",IF(E75=0,"",IF(G75=0,"",IF(H75=0,"",+I75/F75-1))))</f>
        <v>0.1002765501214351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Screens'!L71,0)</f>
        <v>15270224</v>
      </c>
      <c r="E76" s="13">
        <f>ROUND(+'Aggregate Screens'!AN71,0)</f>
        <v>1459</v>
      </c>
      <c r="F76" s="11">
        <f t="shared" si="3"/>
        <v>10466.23</v>
      </c>
      <c r="G76" s="10">
        <f>ROUND(+'Aggregate Screens'!L176,0)</f>
        <v>16536289</v>
      </c>
      <c r="H76" s="13">
        <f>ROUND(+'Aggregate Screens'!AN176,0)</f>
        <v>1701</v>
      </c>
      <c r="I76" s="11">
        <f t="shared" si="4"/>
        <v>9721.51</v>
      </c>
      <c r="K76" s="12">
        <f t="shared" si="5"/>
        <v>-0.07115456090684036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Screens'!L72,0)</f>
        <v>7387161</v>
      </c>
      <c r="E77" s="13">
        <f>ROUND(+'Aggregate Screens'!AN72,0)</f>
        <v>560</v>
      </c>
      <c r="F77" s="11">
        <f t="shared" si="3"/>
        <v>13191.36</v>
      </c>
      <c r="G77" s="10">
        <f>ROUND(+'Aggregate Screens'!L177,0)</f>
        <v>7324785</v>
      </c>
      <c r="H77" s="13">
        <f>ROUND(+'Aggregate Screens'!AN177,0)</f>
        <v>595</v>
      </c>
      <c r="I77" s="11">
        <f t="shared" si="4"/>
        <v>12310.56</v>
      </c>
      <c r="K77" s="12">
        <f t="shared" si="5"/>
        <v>-0.06677097736700399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Screens'!L73,0)</f>
        <v>175190835</v>
      </c>
      <c r="E78" s="13">
        <f>ROUND(+'Aggregate Screens'!AN73,0)</f>
        <v>18831</v>
      </c>
      <c r="F78" s="11">
        <f t="shared" si="3"/>
        <v>9303.32</v>
      </c>
      <c r="G78" s="10">
        <f>ROUND(+'Aggregate Screens'!L178,0)</f>
        <v>174901331</v>
      </c>
      <c r="H78" s="13">
        <f>ROUND(+'Aggregate Screens'!AN178,0)</f>
        <v>17915</v>
      </c>
      <c r="I78" s="11">
        <f t="shared" si="4"/>
        <v>9762.84</v>
      </c>
      <c r="K78" s="12">
        <f t="shared" si="5"/>
        <v>0.049393119875485336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Screens'!L74,0)</f>
        <v>33801793</v>
      </c>
      <c r="E79" s="13">
        <f>ROUND(+'Aggregate Screens'!AN74,0)</f>
        <v>1590</v>
      </c>
      <c r="F79" s="11">
        <f t="shared" si="3"/>
        <v>21258.99</v>
      </c>
      <c r="G79" s="10">
        <f>ROUND(+'Aggregate Screens'!L179,0)</f>
        <v>0</v>
      </c>
      <c r="H79" s="13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Screens'!L75,0)</f>
        <v>442922524</v>
      </c>
      <c r="E80" s="13">
        <f>ROUND(+'Aggregate Screens'!AN75,0)</f>
        <v>44834</v>
      </c>
      <c r="F80" s="11">
        <f t="shared" si="3"/>
        <v>9879.17</v>
      </c>
      <c r="G80" s="10">
        <f>ROUND(+'Aggregate Screens'!L180,0)</f>
        <v>483083743</v>
      </c>
      <c r="H80" s="13">
        <f>ROUND(+'Aggregate Screens'!AN180,0)</f>
        <v>49418</v>
      </c>
      <c r="I80" s="11">
        <f t="shared" si="4"/>
        <v>9775.46</v>
      </c>
      <c r="K80" s="12">
        <f t="shared" si="5"/>
        <v>-0.010497845466775124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Screens'!L76,0)</f>
        <v>39029567</v>
      </c>
      <c r="E81" s="13">
        <f>ROUND(+'Aggregate Screens'!AN76,0)</f>
        <v>3616</v>
      </c>
      <c r="F81" s="11">
        <f t="shared" si="3"/>
        <v>10793.57</v>
      </c>
      <c r="G81" s="10">
        <f>ROUND(+'Aggregate Screens'!L181,0)</f>
        <v>40671645</v>
      </c>
      <c r="H81" s="13">
        <f>ROUND(+'Aggregate Screens'!AN181,0)</f>
        <v>3480</v>
      </c>
      <c r="I81" s="11">
        <f t="shared" si="4"/>
        <v>11687.25</v>
      </c>
      <c r="K81" s="12">
        <f t="shared" si="5"/>
        <v>0.08279744329262706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Screens'!L77,0)</f>
        <v>16441315</v>
      </c>
      <c r="E82" s="13">
        <f>ROUND(+'Aggregate Screens'!AN77,0)</f>
        <v>1442</v>
      </c>
      <c r="F82" s="11">
        <f t="shared" si="3"/>
        <v>11401.74</v>
      </c>
      <c r="G82" s="10">
        <f>ROUND(+'Aggregate Screens'!L182,0)</f>
        <v>17916889</v>
      </c>
      <c r="H82" s="13">
        <f>ROUND(+'Aggregate Screens'!AN182,0)</f>
        <v>1566</v>
      </c>
      <c r="I82" s="11">
        <f t="shared" si="4"/>
        <v>11441.18</v>
      </c>
      <c r="K82" s="12">
        <f t="shared" si="5"/>
        <v>0.003459121151683897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Screens'!L78,0)</f>
        <v>169976049</v>
      </c>
      <c r="E83" s="13">
        <f>ROUND(+'Aggregate Screens'!AN78,0)</f>
        <v>9049</v>
      </c>
      <c r="F83" s="11">
        <f t="shared" si="3"/>
        <v>18783.96</v>
      </c>
      <c r="G83" s="10">
        <f>ROUND(+'Aggregate Screens'!L183,0)</f>
        <v>185392584</v>
      </c>
      <c r="H83" s="13">
        <f>ROUND(+'Aggregate Screens'!AN183,0)</f>
        <v>8663</v>
      </c>
      <c r="I83" s="11">
        <f t="shared" si="4"/>
        <v>21400.51</v>
      </c>
      <c r="K83" s="12">
        <f t="shared" si="5"/>
        <v>0.13929703853713482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Screens'!L79,0)</f>
        <v>589833887</v>
      </c>
      <c r="E84" s="13">
        <f>ROUND(+'Aggregate Screens'!AN79,0)</f>
        <v>44461</v>
      </c>
      <c r="F84" s="11">
        <f t="shared" si="3"/>
        <v>13266.32</v>
      </c>
      <c r="G84" s="10">
        <f>ROUND(+'Aggregate Screens'!L184,0)</f>
        <v>640745262</v>
      </c>
      <c r="H84" s="13">
        <f>ROUND(+'Aggregate Screens'!AN184,0)</f>
        <v>43169</v>
      </c>
      <c r="I84" s="11">
        <f t="shared" si="4"/>
        <v>14842.72</v>
      </c>
      <c r="K84" s="12">
        <f t="shared" si="5"/>
        <v>0.11882722563604675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Screens'!L80,0)</f>
        <v>895255</v>
      </c>
      <c r="E85" s="13">
        <f>ROUND(+'Aggregate Screens'!AN80,0)</f>
        <v>77</v>
      </c>
      <c r="F85" s="11">
        <f t="shared" si="3"/>
        <v>11626.69</v>
      </c>
      <c r="G85" s="10">
        <f>ROUND(+'Aggregate Screens'!L185,0)</f>
        <v>0</v>
      </c>
      <c r="H85" s="13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Screens'!L81,0)</f>
        <v>50099156</v>
      </c>
      <c r="E86" s="13">
        <f>ROUND(+'Aggregate Screens'!AN81,0)</f>
        <v>6682</v>
      </c>
      <c r="F86" s="11">
        <f t="shared" si="3"/>
        <v>7497.63</v>
      </c>
      <c r="G86" s="10">
        <f>ROUND(+'Aggregate Screens'!L186,0)</f>
        <v>83496151</v>
      </c>
      <c r="H86" s="13">
        <f>ROUND(+'Aggregate Screens'!AN186,0)</f>
        <v>9834</v>
      </c>
      <c r="I86" s="11">
        <f t="shared" si="4"/>
        <v>8490.56</v>
      </c>
      <c r="K86" s="12">
        <f t="shared" si="5"/>
        <v>0.13243251534151446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Screens'!L82,0)</f>
        <v>118542557</v>
      </c>
      <c r="E87" s="13">
        <f>ROUND(+'Aggregate Screens'!AN82,0)</f>
        <v>13816</v>
      </c>
      <c r="F87" s="11">
        <f t="shared" si="3"/>
        <v>8580.09</v>
      </c>
      <c r="G87" s="10">
        <f>ROUND(+'Aggregate Screens'!L187,0)</f>
        <v>124068146</v>
      </c>
      <c r="H87" s="13">
        <f>ROUND(+'Aggregate Screens'!AN187,0)</f>
        <v>12971</v>
      </c>
      <c r="I87" s="11">
        <f t="shared" si="4"/>
        <v>9565.04</v>
      </c>
      <c r="K87" s="12">
        <f t="shared" si="5"/>
        <v>0.11479483315443084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Screens'!L83,0)</f>
        <v>7766301</v>
      </c>
      <c r="E88" s="13">
        <f>ROUND(+'Aggregate Screens'!AN83,0)</f>
        <v>1135</v>
      </c>
      <c r="F88" s="11">
        <f t="shared" si="3"/>
        <v>6842.56</v>
      </c>
      <c r="G88" s="10">
        <f>ROUND(+'Aggregate Screens'!L188,0)</f>
        <v>10901285</v>
      </c>
      <c r="H88" s="13">
        <f>ROUND(+'Aggregate Screens'!AN188,0)</f>
        <v>669</v>
      </c>
      <c r="I88" s="11">
        <f t="shared" si="4"/>
        <v>16294.9</v>
      </c>
      <c r="K88" s="12">
        <f t="shared" si="5"/>
        <v>1.3814040359163822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Screens'!L84,0)</f>
        <v>114870566</v>
      </c>
      <c r="E89" s="13">
        <f>ROUND(+'Aggregate Screens'!AN84,0)</f>
        <v>11160</v>
      </c>
      <c r="F89" s="11">
        <f t="shared" si="3"/>
        <v>10293.06</v>
      </c>
      <c r="G89" s="10">
        <f>ROUND(+'Aggregate Screens'!L189,0)</f>
        <v>122114683</v>
      </c>
      <c r="H89" s="13">
        <f>ROUND(+'Aggregate Screens'!AN189,0)</f>
        <v>10112</v>
      </c>
      <c r="I89" s="11">
        <f t="shared" si="4"/>
        <v>12076.21</v>
      </c>
      <c r="K89" s="12">
        <f t="shared" si="5"/>
        <v>0.17323808469007274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Screens'!L85,0)</f>
        <v>33254480</v>
      </c>
      <c r="E90" s="13">
        <f>ROUND(+'Aggregate Screens'!AN85,0)</f>
        <v>3267</v>
      </c>
      <c r="F90" s="11">
        <f t="shared" si="3"/>
        <v>10178.9</v>
      </c>
      <c r="G90" s="10">
        <f>ROUND(+'Aggregate Screens'!L190,0)</f>
        <v>35905487</v>
      </c>
      <c r="H90" s="13">
        <f>ROUND(+'Aggregate Screens'!AN190,0)</f>
        <v>3245</v>
      </c>
      <c r="I90" s="11">
        <f t="shared" si="4"/>
        <v>11064.87</v>
      </c>
      <c r="K90" s="12">
        <f t="shared" si="5"/>
        <v>0.08703985695900363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Screens'!L86,0)</f>
        <v>19476225</v>
      </c>
      <c r="E91" s="13">
        <f>ROUND(+'Aggregate Screens'!AN86,0)</f>
        <v>1530</v>
      </c>
      <c r="F91" s="11">
        <f t="shared" si="3"/>
        <v>12729.56</v>
      </c>
      <c r="G91" s="10">
        <f>ROUND(+'Aggregate Screens'!L191,0)</f>
        <v>20304857</v>
      </c>
      <c r="H91" s="13">
        <f>ROUND(+'Aggregate Screens'!AN191,0)</f>
        <v>1130</v>
      </c>
      <c r="I91" s="11">
        <f t="shared" si="4"/>
        <v>17968.9</v>
      </c>
      <c r="K91" s="12">
        <f t="shared" si="5"/>
        <v>0.4115884602452875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Screens'!L87,0)</f>
        <v>13240035</v>
      </c>
      <c r="E92" s="13">
        <f>ROUND(+'Aggregate Screens'!AN87,0)</f>
        <v>1252</v>
      </c>
      <c r="F92" s="11">
        <f t="shared" si="3"/>
        <v>10575.11</v>
      </c>
      <c r="G92" s="10">
        <f>ROUND(+'Aggregate Screens'!L192,0)</f>
        <v>19253323</v>
      </c>
      <c r="H92" s="13">
        <f>ROUND(+'Aggregate Screens'!AN192,0)</f>
        <v>505</v>
      </c>
      <c r="I92" s="11">
        <f t="shared" si="4"/>
        <v>38125.39</v>
      </c>
      <c r="K92" s="12">
        <f t="shared" si="5"/>
        <v>2.6052003241573845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Screens'!L88,0)</f>
        <v>71288643</v>
      </c>
      <c r="E93" s="13">
        <f>ROUND(+'Aggregate Screens'!AN88,0)</f>
        <v>7450</v>
      </c>
      <c r="F93" s="11">
        <f t="shared" si="3"/>
        <v>9568.95</v>
      </c>
      <c r="G93" s="10">
        <f>ROUND(+'Aggregate Screens'!L193,0)</f>
        <v>79475063</v>
      </c>
      <c r="H93" s="13">
        <f>ROUND(+'Aggregate Screens'!AN193,0)</f>
        <v>8572</v>
      </c>
      <c r="I93" s="11">
        <f t="shared" si="4"/>
        <v>9271.47</v>
      </c>
      <c r="K93" s="12">
        <f t="shared" si="5"/>
        <v>-0.031088050413054846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Screens'!L89,0)</f>
        <v>38802417</v>
      </c>
      <c r="E94" s="13">
        <f>ROUND(+'Aggregate Screens'!AN89,0)</f>
        <v>3954</v>
      </c>
      <c r="F94" s="11">
        <f t="shared" si="3"/>
        <v>9813.46</v>
      </c>
      <c r="G94" s="10">
        <f>ROUND(+'Aggregate Screens'!L194,0)</f>
        <v>42625546</v>
      </c>
      <c r="H94" s="13">
        <f>ROUND(+'Aggregate Screens'!AN194,0)</f>
        <v>4341</v>
      </c>
      <c r="I94" s="11">
        <f t="shared" si="4"/>
        <v>9819.29</v>
      </c>
      <c r="K94" s="12">
        <f t="shared" si="5"/>
        <v>0.0005940820057350749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Screens'!L90,0)</f>
        <v>25188290</v>
      </c>
      <c r="E95" s="13">
        <f>ROUND(+'Aggregate Screens'!AN90,0)</f>
        <v>3331</v>
      </c>
      <c r="F95" s="11">
        <f t="shared" si="3"/>
        <v>7561.78</v>
      </c>
      <c r="G95" s="10">
        <f>ROUND(+'Aggregate Screens'!L195,0)</f>
        <v>26281541</v>
      </c>
      <c r="H95" s="13">
        <f>ROUND(+'Aggregate Screens'!AN195,0)</f>
        <v>3487</v>
      </c>
      <c r="I95" s="11">
        <f t="shared" si="4"/>
        <v>7537.01</v>
      </c>
      <c r="K95" s="12">
        <f t="shared" si="5"/>
        <v>-0.0032756837675784745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Screens'!L91,0)</f>
        <v>178887646</v>
      </c>
      <c r="E96" s="13">
        <f>ROUND(+'Aggregate Screens'!AN91,0)</f>
        <v>15555</v>
      </c>
      <c r="F96" s="11">
        <f t="shared" si="3"/>
        <v>11500.33</v>
      </c>
      <c r="G96" s="10">
        <f>ROUND(+'Aggregate Screens'!L196,0)</f>
        <v>203336288</v>
      </c>
      <c r="H96" s="13">
        <f>ROUND(+'Aggregate Screens'!AN196,0)</f>
        <v>16257</v>
      </c>
      <c r="I96" s="11">
        <f t="shared" si="4"/>
        <v>12507.61</v>
      </c>
      <c r="K96" s="12">
        <f t="shared" si="5"/>
        <v>0.08758705184981652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Screens'!L92,0)</f>
        <v>22226582</v>
      </c>
      <c r="E97" s="13">
        <f>ROUND(+'Aggregate Screens'!AN92,0)</f>
        <v>776</v>
      </c>
      <c r="F97" s="11">
        <f t="shared" si="3"/>
        <v>28642.5</v>
      </c>
      <c r="G97" s="10">
        <f>ROUND(+'Aggregate Screens'!L197,0)</f>
        <v>22644832</v>
      </c>
      <c r="H97" s="13">
        <f>ROUND(+'Aggregate Screens'!AN197,0)</f>
        <v>897</v>
      </c>
      <c r="I97" s="11">
        <f t="shared" si="4"/>
        <v>25245.07</v>
      </c>
      <c r="K97" s="12">
        <f t="shared" si="5"/>
        <v>-0.11861499519944141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Screens'!L93,0)</f>
        <v>199053844</v>
      </c>
      <c r="E98" s="13">
        <f>ROUND(+'Aggregate Screens'!AN93,0)</f>
        <v>12695</v>
      </c>
      <c r="F98" s="11">
        <f t="shared" si="3"/>
        <v>15679.7</v>
      </c>
      <c r="G98" s="10">
        <f>ROUND(+'Aggregate Screens'!L198,0)</f>
        <v>234921731</v>
      </c>
      <c r="H98" s="13">
        <f>ROUND(+'Aggregate Screens'!AN198,0)</f>
        <v>12672</v>
      </c>
      <c r="I98" s="11">
        <f t="shared" si="4"/>
        <v>18538.65</v>
      </c>
      <c r="K98" s="12">
        <f t="shared" si="5"/>
        <v>0.18233448344037195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Screens'!L94,0)</f>
        <v>61404918</v>
      </c>
      <c r="E99" s="13">
        <f>ROUND(+'Aggregate Screens'!AN94,0)</f>
        <v>7232</v>
      </c>
      <c r="F99" s="11">
        <f t="shared" si="3"/>
        <v>8490.72</v>
      </c>
      <c r="G99" s="10">
        <f>ROUND(+'Aggregate Screens'!L199,0)</f>
        <v>79221775</v>
      </c>
      <c r="H99" s="13">
        <f>ROUND(+'Aggregate Screens'!AN199,0)</f>
        <v>9260</v>
      </c>
      <c r="I99" s="11">
        <f t="shared" si="4"/>
        <v>8555.27</v>
      </c>
      <c r="K99" s="12">
        <f t="shared" si="5"/>
        <v>0.007602417698381325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Screens'!L95,0)</f>
        <v>45360894</v>
      </c>
      <c r="E100" s="13">
        <f>ROUND(+'Aggregate Screens'!AN95,0)</f>
        <v>4763</v>
      </c>
      <c r="F100" s="11">
        <f t="shared" si="3"/>
        <v>9523.6</v>
      </c>
      <c r="G100" s="10">
        <f>ROUND(+'Aggregate Screens'!L200,0)</f>
        <v>47787284</v>
      </c>
      <c r="H100" s="13">
        <f>ROUND(+'Aggregate Screens'!AN200,0)</f>
        <v>5095</v>
      </c>
      <c r="I100" s="11">
        <f t="shared" si="4"/>
        <v>9379.25</v>
      </c>
      <c r="K100" s="12">
        <f t="shared" si="5"/>
        <v>-0.015157083455836107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Screens'!L96,0)</f>
        <v>148048491</v>
      </c>
      <c r="E101" s="13">
        <f>ROUND(+'Aggregate Screens'!AN96,0)</f>
        <v>16033</v>
      </c>
      <c r="F101" s="11">
        <f t="shared" si="3"/>
        <v>9233.99</v>
      </c>
      <c r="G101" s="10">
        <f>ROUND(+'Aggregate Screens'!L201,0)</f>
        <v>155945779</v>
      </c>
      <c r="H101" s="13">
        <f>ROUND(+'Aggregate Screens'!AN201,0)</f>
        <v>15909</v>
      </c>
      <c r="I101" s="11">
        <f t="shared" si="4"/>
        <v>9802.36</v>
      </c>
      <c r="K101" s="12">
        <f t="shared" si="5"/>
        <v>0.06155194016887622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Screens'!L97,0)</f>
        <v>138287440</v>
      </c>
      <c r="E102" s="13">
        <f>ROUND(+'Aggregate Screens'!AN97,0)</f>
        <v>13830</v>
      </c>
      <c r="F102" s="11">
        <f t="shared" si="3"/>
        <v>9999.09</v>
      </c>
      <c r="G102" s="10">
        <f>ROUND(+'Aggregate Screens'!L202,0)</f>
        <v>162296260</v>
      </c>
      <c r="H102" s="13">
        <f>ROUND(+'Aggregate Screens'!AN202,0)</f>
        <v>15387</v>
      </c>
      <c r="I102" s="11">
        <f t="shared" si="4"/>
        <v>10547.62</v>
      </c>
      <c r="K102" s="12">
        <f t="shared" si="5"/>
        <v>0.05485799207727915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Screens'!L98,0)</f>
        <v>0</v>
      </c>
      <c r="E103" s="13">
        <f>ROUND(+'Aggregate Screens'!AN98,0)</f>
        <v>0</v>
      </c>
      <c r="F103" s="11">
        <f t="shared" si="3"/>
      </c>
      <c r="G103" s="10">
        <f>ROUND(+'Aggregate Screens'!L203,0)</f>
        <v>20832660</v>
      </c>
      <c r="H103" s="13">
        <f>ROUND(+'Aggregate Screens'!AN203,0)</f>
        <v>1638</v>
      </c>
      <c r="I103" s="11">
        <f t="shared" si="4"/>
        <v>12718.35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Screens'!L99,0)</f>
        <v>24647526</v>
      </c>
      <c r="E104" s="13">
        <f>ROUND(+'Aggregate Screens'!AN99,0)</f>
        <v>2105</v>
      </c>
      <c r="F104" s="11">
        <f t="shared" si="3"/>
        <v>11709.04</v>
      </c>
      <c r="G104" s="10">
        <f>ROUND(+'Aggregate Screens'!L204,0)</f>
        <v>21409301</v>
      </c>
      <c r="H104" s="13">
        <f>ROUND(+'Aggregate Screens'!AN204,0)</f>
        <v>2056</v>
      </c>
      <c r="I104" s="11">
        <f t="shared" si="4"/>
        <v>10413.08</v>
      </c>
      <c r="K104" s="12">
        <f t="shared" si="5"/>
        <v>-0.1106802948832698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Screens'!L100,0)</f>
        <v>16036025</v>
      </c>
      <c r="E105" s="13">
        <f>ROUND(+'Aggregate Screens'!AN100,0)</f>
        <v>981</v>
      </c>
      <c r="F105" s="11">
        <f t="shared" si="3"/>
        <v>16346.61</v>
      </c>
      <c r="G105" s="10">
        <f>ROUND(+'Aggregate Screens'!L205,0)</f>
        <v>16213244</v>
      </c>
      <c r="H105" s="13">
        <f>ROUND(+'Aggregate Screens'!AN205,0)</f>
        <v>926</v>
      </c>
      <c r="I105" s="11">
        <f t="shared" si="4"/>
        <v>17508.9</v>
      </c>
      <c r="K105" s="12">
        <f t="shared" si="5"/>
        <v>0.071102815813187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Screens'!L101,0)</f>
        <v>8330845</v>
      </c>
      <c r="E106" s="13">
        <f>ROUND(+'Aggregate Screens'!AN101,0)</f>
        <v>567</v>
      </c>
      <c r="F106" s="11">
        <f t="shared" si="3"/>
        <v>14692.85</v>
      </c>
      <c r="G106" s="10">
        <f>ROUND(+'Aggregate Screens'!L206,0)</f>
        <v>8670427</v>
      </c>
      <c r="H106" s="13">
        <f>ROUND(+'Aggregate Screens'!AN206,0)</f>
        <v>547</v>
      </c>
      <c r="I106" s="11">
        <f t="shared" si="4"/>
        <v>15850.87</v>
      </c>
      <c r="K106" s="12">
        <f t="shared" si="5"/>
        <v>0.07881520603558867</v>
      </c>
    </row>
    <row r="107" spans="4:9" ht="12">
      <c r="D107" s="10"/>
      <c r="E107" s="13"/>
      <c r="F107" s="11"/>
      <c r="G107" s="10"/>
      <c r="H107" s="13"/>
      <c r="I107" s="11"/>
    </row>
    <row r="108" spans="4:9" ht="12">
      <c r="D108" s="10"/>
      <c r="E108" s="13"/>
      <c r="F108" s="11"/>
      <c r="G108" s="10"/>
      <c r="H108" s="13"/>
      <c r="I108" s="11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="75" zoomScaleNormal="75" zoomScalePageLayoutView="0" workbookViewId="0" topLeftCell="A66">
      <selection activeCell="K106" sqref="K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875" style="0" customWidth="1"/>
    <col min="5" max="5" width="7.875" style="0" bestFit="1" customWidth="1"/>
    <col min="6" max="6" width="9.875" style="0" bestFit="1" customWidth="1"/>
    <col min="7" max="7" width="11.875" style="0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8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7</v>
      </c>
    </row>
    <row r="4" spans="1:9" ht="12">
      <c r="A4" s="7" t="s">
        <v>0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56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10</v>
      </c>
      <c r="E9" s="2" t="s">
        <v>3</v>
      </c>
      <c r="F9" s="2" t="s">
        <v>3</v>
      </c>
      <c r="G9" s="2" t="s">
        <v>10</v>
      </c>
      <c r="H9" s="2" t="s">
        <v>3</v>
      </c>
      <c r="I9" s="2" t="s">
        <v>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Screens'!AC5-'Aggregate Screens'!M5,0)</f>
        <v>776420453</v>
      </c>
      <c r="E10" s="13">
        <f>ROUND(+'Aggregate Screens'!AN5,0)</f>
        <v>64206</v>
      </c>
      <c r="F10" s="11">
        <f>IF(D10=0,"",IF(E10=0,"",ROUND(D10/E10,2)))</f>
        <v>12092.65</v>
      </c>
      <c r="G10" s="10">
        <f>ROUND(+'Aggregate Screens'!AC110-'Aggregate Screens'!M110,0)</f>
        <v>815527668</v>
      </c>
      <c r="H10" s="13">
        <f>ROUND(+'Aggregate Screens'!AN110,0)</f>
        <v>65434</v>
      </c>
      <c r="I10" s="11">
        <f>IF(G10=0,"",IF(H10=0,"",ROUND(G10/H10,2)))</f>
        <v>12463.36</v>
      </c>
      <c r="K10" s="12">
        <f>IF(D10=0,"",IF(E10=0,"",IF(G10=0,"",IF(H10=0,"",+I10/F10-1))))</f>
        <v>0.03065581158803088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Screens'!AC6-'Aggregate Screens'!M6,0)</f>
        <v>281009601</v>
      </c>
      <c r="E11" s="13">
        <f>ROUND(+'Aggregate Screens'!AN6,0)</f>
        <v>25431</v>
      </c>
      <c r="F11" s="11">
        <f aca="true" t="shared" si="0" ref="F11:F74">IF(D11=0,"",IF(E11=0,"",ROUND(D11/E11,2)))</f>
        <v>11049.88</v>
      </c>
      <c r="G11" s="10">
        <f>ROUND(+'Aggregate Screens'!AC111-'Aggregate Screens'!M111,0)</f>
        <v>292522090</v>
      </c>
      <c r="H11" s="13">
        <f>ROUND(+'Aggregate Screens'!AN111,0)</f>
        <v>27098</v>
      </c>
      <c r="I11" s="11">
        <f aca="true" t="shared" si="1" ref="I11:I74">IF(G11=0,"",IF(H11=0,"",ROUND(G11/H11,2)))</f>
        <v>10794.97</v>
      </c>
      <c r="K11" s="12">
        <f aca="true" t="shared" si="2" ref="K11:K74">IF(D11=0,"",IF(E11=0,"",IF(G11=0,"",IF(H11=0,"",+I11/F11-1))))</f>
        <v>-0.02306902880393269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Screens'!AC7-'Aggregate Screens'!M7,0)</f>
        <v>16804534</v>
      </c>
      <c r="E12" s="13">
        <f>ROUND(+'Aggregate Screens'!AN7,0)</f>
        <v>1629</v>
      </c>
      <c r="F12" s="11">
        <f t="shared" si="0"/>
        <v>10315.86</v>
      </c>
      <c r="G12" s="10">
        <f>ROUND(+'Aggregate Screens'!AC112-'Aggregate Screens'!M112,0)</f>
        <v>18482665</v>
      </c>
      <c r="H12" s="13">
        <f>ROUND(+'Aggregate Screens'!AN112,0)</f>
        <v>1645</v>
      </c>
      <c r="I12" s="11">
        <f t="shared" si="1"/>
        <v>11235.66</v>
      </c>
      <c r="K12" s="12">
        <f t="shared" si="2"/>
        <v>0.0891636761258876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687175939</v>
      </c>
      <c r="E13" s="13">
        <f>ROUND(+'Aggregate Screens'!AN8,0)</f>
        <v>76904</v>
      </c>
      <c r="F13" s="11">
        <f t="shared" si="0"/>
        <v>8935.5</v>
      </c>
      <c r="G13" s="10">
        <f>ROUND(+'Aggregate Screens'!AC113-'Aggregate Screens'!M113,0)</f>
        <v>738690004</v>
      </c>
      <c r="H13" s="13">
        <f>ROUND(+'Aggregate Screens'!AN113,0)</f>
        <v>79237</v>
      </c>
      <c r="I13" s="11">
        <f t="shared" si="1"/>
        <v>9322.54</v>
      </c>
      <c r="K13" s="12">
        <f t="shared" si="2"/>
        <v>0.04331486766269377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509268000</v>
      </c>
      <c r="E14" s="13">
        <f>ROUND(+'Aggregate Screens'!AN9,0)</f>
        <v>26512</v>
      </c>
      <c r="F14" s="11">
        <f t="shared" si="0"/>
        <v>19208.96</v>
      </c>
      <c r="G14" s="10">
        <f>ROUND(+'Aggregate Screens'!AC114-'Aggregate Screens'!M114,0)</f>
        <v>554409000</v>
      </c>
      <c r="H14" s="13">
        <f>ROUND(+'Aggregate Screens'!AN114,0)</f>
        <v>28361</v>
      </c>
      <c r="I14" s="11">
        <f t="shared" si="1"/>
        <v>19548.29</v>
      </c>
      <c r="K14" s="12">
        <f t="shared" si="2"/>
        <v>0.01766519374291997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Screens'!AC10-'Aggregate Screens'!M10,0)</f>
        <v>90636666</v>
      </c>
      <c r="E15" s="13">
        <f>ROUND(+'Aggregate Screens'!AN10,0)</f>
        <v>1208</v>
      </c>
      <c r="F15" s="11">
        <f t="shared" si="0"/>
        <v>75030.35</v>
      </c>
      <c r="G15" s="10">
        <f>ROUND(+'Aggregate Screens'!AC115-'Aggregate Screens'!M115,0)</f>
        <v>25841594</v>
      </c>
      <c r="H15" s="13">
        <f>ROUND(+'Aggregate Screens'!AN115,0)</f>
        <v>1122</v>
      </c>
      <c r="I15" s="11">
        <f t="shared" si="1"/>
        <v>23031.72</v>
      </c>
      <c r="K15" s="12">
        <f t="shared" si="2"/>
        <v>-0.6930346186576499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Screens'!AC11-'Aggregate Screens'!M11,0)</f>
        <v>23621870</v>
      </c>
      <c r="E16" s="13">
        <f>ROUND(+'Aggregate Screens'!AN11,0)</f>
        <v>2926</v>
      </c>
      <c r="F16" s="11">
        <f t="shared" si="0"/>
        <v>8073.09</v>
      </c>
      <c r="G16" s="10">
        <f>ROUND(+'Aggregate Screens'!AC116-'Aggregate Screens'!M116,0)</f>
        <v>22158349</v>
      </c>
      <c r="H16" s="13">
        <f>ROUND(+'Aggregate Screens'!AN116,0)</f>
        <v>2664</v>
      </c>
      <c r="I16" s="11">
        <f t="shared" si="1"/>
        <v>8317.7</v>
      </c>
      <c r="K16" s="12">
        <f t="shared" si="2"/>
        <v>0.03029942686133813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64584796</v>
      </c>
      <c r="E17" s="13">
        <f>ROUND(+'Aggregate Screens'!AN12,0)</f>
        <v>4975</v>
      </c>
      <c r="F17" s="11">
        <f t="shared" si="0"/>
        <v>12981.87</v>
      </c>
      <c r="G17" s="10">
        <f>ROUND(+'Aggregate Screens'!AC117-'Aggregate Screens'!M117,0)</f>
        <v>76140406</v>
      </c>
      <c r="H17" s="13">
        <f>ROUND(+'Aggregate Screens'!AN117,0)</f>
        <v>4807</v>
      </c>
      <c r="I17" s="11">
        <f t="shared" si="1"/>
        <v>15839.49</v>
      </c>
      <c r="K17" s="12">
        <f t="shared" si="2"/>
        <v>0.2201239112701019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Screens'!AC13-'Aggregate Screens'!M13,0)</f>
        <v>14970380</v>
      </c>
      <c r="E18" s="13">
        <f>ROUND(+'Aggregate Screens'!AN13,0)</f>
        <v>1506</v>
      </c>
      <c r="F18" s="11">
        <f t="shared" si="0"/>
        <v>9940.49</v>
      </c>
      <c r="G18" s="10">
        <f>ROUND(+'Aggregate Screens'!AC118-'Aggregate Screens'!M118,0)</f>
        <v>16075551</v>
      </c>
      <c r="H18" s="13">
        <f>ROUND(+'Aggregate Screens'!AN118,0)</f>
        <v>1454</v>
      </c>
      <c r="I18" s="11">
        <f t="shared" si="1"/>
        <v>11056.09</v>
      </c>
      <c r="K18" s="12">
        <f t="shared" si="2"/>
        <v>0.11222786804272222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Screens'!AC14-'Aggregate Screens'!M14,0)</f>
        <v>194879252</v>
      </c>
      <c r="E19" s="13">
        <f>ROUND(+'Aggregate Screens'!AN14,0)</f>
        <v>23290</v>
      </c>
      <c r="F19" s="11">
        <f t="shared" si="0"/>
        <v>8367.51</v>
      </c>
      <c r="G19" s="10">
        <f>ROUND(+'Aggregate Screens'!AC119-'Aggregate Screens'!M119,0)</f>
        <v>206823709</v>
      </c>
      <c r="H19" s="13">
        <f>ROUND(+'Aggregate Screens'!AN119,0)</f>
        <v>24570</v>
      </c>
      <c r="I19" s="11">
        <f t="shared" si="1"/>
        <v>8417.73</v>
      </c>
      <c r="K19" s="12">
        <f t="shared" si="2"/>
        <v>0.006001785477399935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654172000</v>
      </c>
      <c r="E20" s="13">
        <f>ROUND(+'Aggregate Screens'!AN15,0)</f>
        <v>43532</v>
      </c>
      <c r="F20" s="11">
        <f t="shared" si="0"/>
        <v>15027.38</v>
      </c>
      <c r="G20" s="10">
        <f>ROUND(+'Aggregate Screens'!AC120-'Aggregate Screens'!M120,0)</f>
        <v>680020000</v>
      </c>
      <c r="H20" s="13">
        <f>ROUND(+'Aggregate Screens'!AN120,0)</f>
        <v>43020</v>
      </c>
      <c r="I20" s="11">
        <f t="shared" si="1"/>
        <v>15807.07</v>
      </c>
      <c r="K20" s="12">
        <f t="shared" si="2"/>
        <v>0.05188462659492221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Screens'!AC16-'Aggregate Screens'!M16,0)</f>
        <v>448106795</v>
      </c>
      <c r="E21" s="13">
        <f>ROUND(+'Aggregate Screens'!AN16,0)</f>
        <v>46717</v>
      </c>
      <c r="F21" s="11">
        <f t="shared" si="0"/>
        <v>9591.94</v>
      </c>
      <c r="G21" s="10">
        <f>ROUND(+'Aggregate Screens'!AC121-'Aggregate Screens'!M121,0)</f>
        <v>476718668</v>
      </c>
      <c r="H21" s="13">
        <f>ROUND(+'Aggregate Screens'!AN121,0)</f>
        <v>43072</v>
      </c>
      <c r="I21" s="11">
        <f t="shared" si="1"/>
        <v>11067.95</v>
      </c>
      <c r="K21" s="12">
        <f t="shared" si="2"/>
        <v>0.1538802369489385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Screens'!AC17-'Aggregate Screens'!M17,0)</f>
        <v>26638551</v>
      </c>
      <c r="E22" s="13">
        <f>ROUND(+'Aggregate Screens'!AN17,0)</f>
        <v>3584</v>
      </c>
      <c r="F22" s="11">
        <f t="shared" si="0"/>
        <v>7432.63</v>
      </c>
      <c r="G22" s="10">
        <f>ROUND(+'Aggregate Screens'!AC122-'Aggregate Screens'!M122,0)</f>
        <v>33052822</v>
      </c>
      <c r="H22" s="13">
        <f>ROUND(+'Aggregate Screens'!AN122,0)</f>
        <v>3826</v>
      </c>
      <c r="I22" s="11">
        <f t="shared" si="1"/>
        <v>8639</v>
      </c>
      <c r="K22" s="12">
        <f t="shared" si="2"/>
        <v>0.16230728557724516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Screens'!AC18-'Aggregate Screens'!M18,0)</f>
        <v>165668171</v>
      </c>
      <c r="E23" s="13">
        <f>ROUND(+'Aggregate Screens'!AN18,0)</f>
        <v>18891</v>
      </c>
      <c r="F23" s="11">
        <f t="shared" si="0"/>
        <v>8769.69</v>
      </c>
      <c r="G23" s="10">
        <f>ROUND(+'Aggregate Screens'!AC123-'Aggregate Screens'!M123,0)</f>
        <v>235652749</v>
      </c>
      <c r="H23" s="13">
        <f>ROUND(+'Aggregate Screens'!AN123,0)</f>
        <v>24058</v>
      </c>
      <c r="I23" s="11">
        <f t="shared" si="1"/>
        <v>9795.19</v>
      </c>
      <c r="K23" s="12">
        <f t="shared" si="2"/>
        <v>0.1169368586574897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121970557</v>
      </c>
      <c r="E24" s="13">
        <f>ROUND(+'Aggregate Screens'!AN19,0)</f>
        <v>13147</v>
      </c>
      <c r="F24" s="11">
        <f t="shared" si="0"/>
        <v>9277.44</v>
      </c>
      <c r="G24" s="10">
        <f>ROUND(+'Aggregate Screens'!AC124-'Aggregate Screens'!M124,0)</f>
        <v>128320415</v>
      </c>
      <c r="H24" s="13">
        <f>ROUND(+'Aggregate Screens'!AN124,0)</f>
        <v>13521</v>
      </c>
      <c r="I24" s="11">
        <f t="shared" si="1"/>
        <v>9490.45</v>
      </c>
      <c r="K24" s="12">
        <f t="shared" si="2"/>
        <v>0.022959997585540792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Screens'!AC20-'Aggregate Screens'!M20,0)</f>
        <v>101372835</v>
      </c>
      <c r="E25" s="13">
        <f>ROUND(+'Aggregate Screens'!AN20,0)</f>
        <v>11240</v>
      </c>
      <c r="F25" s="11">
        <f t="shared" si="0"/>
        <v>9018.94</v>
      </c>
      <c r="G25" s="10">
        <f>ROUND(+'Aggregate Screens'!AC125-'Aggregate Screens'!M125,0)</f>
        <v>112873039</v>
      </c>
      <c r="H25" s="13">
        <f>ROUND(+'Aggregate Screens'!AN125,0)</f>
        <v>11618</v>
      </c>
      <c r="I25" s="11">
        <f t="shared" si="1"/>
        <v>9715.36</v>
      </c>
      <c r="K25" s="12">
        <f t="shared" si="2"/>
        <v>0.07721750006098271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Screens'!AC21-'Aggregate Screens'!M21,0)</f>
        <v>35695673</v>
      </c>
      <c r="E26" s="13">
        <f>ROUND(+'Aggregate Screens'!AN21,0)</f>
        <v>3984</v>
      </c>
      <c r="F26" s="11">
        <f t="shared" si="0"/>
        <v>8959.76</v>
      </c>
      <c r="G26" s="10">
        <f>ROUND(+'Aggregate Screens'!AC126-'Aggregate Screens'!M126,0)</f>
        <v>42413241</v>
      </c>
      <c r="H26" s="13">
        <f>ROUND(+'Aggregate Screens'!AN126,0)</f>
        <v>4221</v>
      </c>
      <c r="I26" s="11">
        <f t="shared" si="1"/>
        <v>10048.15</v>
      </c>
      <c r="K26" s="12">
        <f t="shared" si="2"/>
        <v>0.12147535201835757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Screens'!AC22-'Aggregate Screens'!M22,0)</f>
        <v>12632104</v>
      </c>
      <c r="E27" s="13">
        <f>ROUND(+'Aggregate Screens'!AN22,0)</f>
        <v>1214</v>
      </c>
      <c r="F27" s="11">
        <f t="shared" si="0"/>
        <v>10405.36</v>
      </c>
      <c r="G27" s="10">
        <f>ROUND(+'Aggregate Screens'!AC127-'Aggregate Screens'!M127,0)</f>
        <v>13654847</v>
      </c>
      <c r="H27" s="13">
        <f>ROUND(+'Aggregate Screens'!AN127,0)</f>
        <v>1212</v>
      </c>
      <c r="I27" s="11">
        <f t="shared" si="1"/>
        <v>11266.38</v>
      </c>
      <c r="K27" s="12">
        <f t="shared" si="2"/>
        <v>0.08274773770441368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Screens'!AC23-'Aggregate Screens'!M23,0)</f>
        <v>27853550</v>
      </c>
      <c r="E28" s="13">
        <f>ROUND(+'Aggregate Screens'!AN23,0)</f>
        <v>2419</v>
      </c>
      <c r="F28" s="11">
        <f t="shared" si="0"/>
        <v>11514.49</v>
      </c>
      <c r="G28" s="10">
        <f>ROUND(+'Aggregate Screens'!AC128-'Aggregate Screens'!M128,0)</f>
        <v>31064428</v>
      </c>
      <c r="H28" s="13">
        <f>ROUND(+'Aggregate Screens'!AN128,0)</f>
        <v>1940</v>
      </c>
      <c r="I28" s="11">
        <f t="shared" si="1"/>
        <v>16012.59</v>
      </c>
      <c r="K28" s="12">
        <f t="shared" si="2"/>
        <v>0.39064691532147755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Screens'!AC24-'Aggregate Screens'!M24,0)</f>
        <v>115842321</v>
      </c>
      <c r="E29" s="13">
        <f>ROUND(+'Aggregate Screens'!AN24,0)</f>
        <v>13790</v>
      </c>
      <c r="F29" s="11">
        <f t="shared" si="0"/>
        <v>8400.46</v>
      </c>
      <c r="G29" s="10">
        <f>ROUND(+'Aggregate Screens'!AC129-'Aggregate Screens'!M129,0)</f>
        <v>125777680</v>
      </c>
      <c r="H29" s="13">
        <f>ROUND(+'Aggregate Screens'!AN129,0)</f>
        <v>13198</v>
      </c>
      <c r="I29" s="11">
        <f t="shared" si="1"/>
        <v>9530.06</v>
      </c>
      <c r="K29" s="12">
        <f t="shared" si="2"/>
        <v>0.13446882670710902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Screens'!AC25-'Aggregate Screens'!M25,0)</f>
        <v>18269989</v>
      </c>
      <c r="E30" s="13">
        <f>ROUND(+'Aggregate Screens'!AN25,0)</f>
        <v>2002</v>
      </c>
      <c r="F30" s="11">
        <f t="shared" si="0"/>
        <v>9125.87</v>
      </c>
      <c r="G30" s="10">
        <f>ROUND(+'Aggregate Screens'!AC130-'Aggregate Screens'!M130,0)</f>
        <v>18353541</v>
      </c>
      <c r="H30" s="13">
        <f>ROUND(+'Aggregate Screens'!AN130,0)</f>
        <v>1817</v>
      </c>
      <c r="I30" s="11">
        <f t="shared" si="1"/>
        <v>10101.01</v>
      </c>
      <c r="K30" s="12">
        <f t="shared" si="2"/>
        <v>0.10685446976562218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Screens'!AC26-'Aggregate Screens'!M26,0)</f>
        <v>13806141</v>
      </c>
      <c r="E31" s="13">
        <f>ROUND(+'Aggregate Screens'!AN26,0)</f>
        <v>1630</v>
      </c>
      <c r="F31" s="11">
        <f t="shared" si="0"/>
        <v>8470.03</v>
      </c>
      <c r="G31" s="10">
        <f>ROUND(+'Aggregate Screens'!AC131-'Aggregate Screens'!M131,0)</f>
        <v>14340575</v>
      </c>
      <c r="H31" s="13">
        <f>ROUND(+'Aggregate Screens'!AN131,0)</f>
        <v>1521</v>
      </c>
      <c r="I31" s="11">
        <f t="shared" si="1"/>
        <v>9428.39</v>
      </c>
      <c r="K31" s="12">
        <f t="shared" si="2"/>
        <v>0.11314717893561155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Screens'!AC27-'Aggregate Screens'!M27,0)</f>
        <v>282610973</v>
      </c>
      <c r="E32" s="13">
        <f>ROUND(+'Aggregate Screens'!AN27,0)</f>
        <v>31658</v>
      </c>
      <c r="F32" s="11">
        <f t="shared" si="0"/>
        <v>8927</v>
      </c>
      <c r="G32" s="10">
        <f>ROUND(+'Aggregate Screens'!AC132-'Aggregate Screens'!M132,0)</f>
        <v>309819719</v>
      </c>
      <c r="H32" s="13">
        <f>ROUND(+'Aggregate Screens'!AN132,0)</f>
        <v>33827</v>
      </c>
      <c r="I32" s="11">
        <f t="shared" si="1"/>
        <v>9158.95</v>
      </c>
      <c r="K32" s="12">
        <f t="shared" si="2"/>
        <v>0.02598297300324859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Screens'!AC28-'Aggregate Screens'!M28,0)</f>
        <v>95184813</v>
      </c>
      <c r="E33" s="13">
        <f>ROUND(+'Aggregate Screens'!AN28,0)</f>
        <v>11731</v>
      </c>
      <c r="F33" s="11">
        <f t="shared" si="0"/>
        <v>8113.96</v>
      </c>
      <c r="G33" s="10">
        <f>ROUND(+'Aggregate Screens'!AC133-'Aggregate Screens'!M133,0)</f>
        <v>101423810</v>
      </c>
      <c r="H33" s="13">
        <f>ROUND(+'Aggregate Screens'!AN133,0)</f>
        <v>12132</v>
      </c>
      <c r="I33" s="11">
        <f t="shared" si="1"/>
        <v>8360.02</v>
      </c>
      <c r="K33" s="12">
        <f t="shared" si="2"/>
        <v>0.030325513066369547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Screens'!AC29-'Aggregate Screens'!M29,0)</f>
        <v>61183402</v>
      </c>
      <c r="E34" s="13">
        <f>ROUND(+'Aggregate Screens'!AN29,0)</f>
        <v>6208</v>
      </c>
      <c r="F34" s="11">
        <f t="shared" si="0"/>
        <v>9855.57</v>
      </c>
      <c r="G34" s="10">
        <f>ROUND(+'Aggregate Screens'!AC134-'Aggregate Screens'!M134,0)</f>
        <v>64841289</v>
      </c>
      <c r="H34" s="13">
        <f>ROUND(+'Aggregate Screens'!AN134,0)</f>
        <v>6490</v>
      </c>
      <c r="I34" s="11">
        <f t="shared" si="1"/>
        <v>9990.95</v>
      </c>
      <c r="K34" s="12">
        <f t="shared" si="2"/>
        <v>0.013736394749365166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Screens'!AC30-'Aggregate Screens'!M30,0)</f>
        <v>23863076</v>
      </c>
      <c r="E35" s="13">
        <f>ROUND(+'Aggregate Screens'!AN30,0)</f>
        <v>1836</v>
      </c>
      <c r="F35" s="11">
        <f t="shared" si="0"/>
        <v>12997.32</v>
      </c>
      <c r="G35" s="10">
        <f>ROUND(+'Aggregate Screens'!AC135-'Aggregate Screens'!M135,0)</f>
        <v>22955759</v>
      </c>
      <c r="H35" s="13">
        <f>ROUND(+'Aggregate Screens'!AN135,0)</f>
        <v>1549</v>
      </c>
      <c r="I35" s="11">
        <f t="shared" si="1"/>
        <v>14819.73</v>
      </c>
      <c r="K35" s="12">
        <f t="shared" si="2"/>
        <v>0.14021429033062205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Screens'!AC31-'Aggregate Screens'!M31,0)</f>
        <v>5809781</v>
      </c>
      <c r="E36" s="13">
        <f>ROUND(+'Aggregate Screens'!AN31,0)</f>
        <v>252</v>
      </c>
      <c r="F36" s="11">
        <f t="shared" si="0"/>
        <v>23054.69</v>
      </c>
      <c r="G36" s="10">
        <f>ROUND(+'Aggregate Screens'!AC136-'Aggregate Screens'!M136,0)</f>
        <v>5963304</v>
      </c>
      <c r="H36" s="13">
        <f>ROUND(+'Aggregate Screens'!AN136,0)</f>
        <v>237</v>
      </c>
      <c r="I36" s="11">
        <f t="shared" si="1"/>
        <v>25161.62</v>
      </c>
      <c r="K36" s="12">
        <f t="shared" si="2"/>
        <v>0.09138834657937278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Screens'!AC32-'Aggregate Screens'!M32,0)</f>
        <v>232418068</v>
      </c>
      <c r="E37" s="13">
        <f>ROUND(+'Aggregate Screens'!AN32,0)</f>
        <v>22063</v>
      </c>
      <c r="F37" s="11">
        <f t="shared" si="0"/>
        <v>10534.29</v>
      </c>
      <c r="G37" s="10">
        <f>ROUND(+'Aggregate Screens'!AC137-'Aggregate Screens'!M137,0)</f>
        <v>233649615</v>
      </c>
      <c r="H37" s="13">
        <f>ROUND(+'Aggregate Screens'!AN137,0)</f>
        <v>21554</v>
      </c>
      <c r="I37" s="11">
        <f t="shared" si="1"/>
        <v>10840.2</v>
      </c>
      <c r="K37" s="12">
        <f t="shared" si="2"/>
        <v>0.029039451163770824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Screens'!AC33-'Aggregate Screens'!M33,0)</f>
        <v>5543884</v>
      </c>
      <c r="E38" s="13">
        <f>ROUND(+'Aggregate Screens'!AN33,0)</f>
        <v>224</v>
      </c>
      <c r="F38" s="11">
        <f t="shared" si="0"/>
        <v>24749.48</v>
      </c>
      <c r="G38" s="10">
        <f>ROUND(+'Aggregate Screens'!AC138-'Aggregate Screens'!M138,0)</f>
        <v>6528986</v>
      </c>
      <c r="H38" s="13">
        <f>ROUND(+'Aggregate Screens'!AN138,0)</f>
        <v>509</v>
      </c>
      <c r="I38" s="11">
        <f t="shared" si="1"/>
        <v>12827.08</v>
      </c>
      <c r="K38" s="12">
        <f t="shared" si="2"/>
        <v>-0.4817232523673225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Screens'!AC34-'Aggregate Screens'!M34,0)</f>
        <v>428264410</v>
      </c>
      <c r="E39" s="13">
        <f>ROUND(+'Aggregate Screens'!AN34,0)</f>
        <v>47661</v>
      </c>
      <c r="F39" s="11">
        <f t="shared" si="0"/>
        <v>8985.64</v>
      </c>
      <c r="G39" s="10">
        <f>ROUND(+'Aggregate Screens'!AC139-'Aggregate Screens'!M139,0)</f>
        <v>446405583</v>
      </c>
      <c r="H39" s="13">
        <f>ROUND(+'Aggregate Screens'!AN139,0)</f>
        <v>52314</v>
      </c>
      <c r="I39" s="11">
        <f t="shared" si="1"/>
        <v>8533.2</v>
      </c>
      <c r="K39" s="12">
        <f t="shared" si="2"/>
        <v>-0.05035144964632443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Screens'!AC35-'Aggregate Screens'!M35,0)</f>
        <v>51200930</v>
      </c>
      <c r="E40" s="13">
        <f>ROUND(+'Aggregate Screens'!AN35,0)</f>
        <v>4378</v>
      </c>
      <c r="F40" s="11">
        <f t="shared" si="0"/>
        <v>11695.05</v>
      </c>
      <c r="G40" s="10">
        <f>ROUND(+'Aggregate Screens'!AC140-'Aggregate Screens'!M140,0)</f>
        <v>58723304</v>
      </c>
      <c r="H40" s="13">
        <f>ROUND(+'Aggregate Screens'!AN140,0)</f>
        <v>4690</v>
      </c>
      <c r="I40" s="11">
        <f t="shared" si="1"/>
        <v>12520.96</v>
      </c>
      <c r="K40" s="12">
        <f t="shared" si="2"/>
        <v>0.07062047618436851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Screens'!AC36-'Aggregate Screens'!M36,0)</f>
        <v>13885710</v>
      </c>
      <c r="E41" s="13">
        <f>ROUND(+'Aggregate Screens'!AN36,0)</f>
        <v>1264</v>
      </c>
      <c r="F41" s="11">
        <f t="shared" si="0"/>
        <v>10985.53</v>
      </c>
      <c r="G41" s="10">
        <f>ROUND(+'Aggregate Screens'!AC141-'Aggregate Screens'!M141,0)</f>
        <v>16385754</v>
      </c>
      <c r="H41" s="13">
        <f>ROUND(+'Aggregate Screens'!AN141,0)</f>
        <v>1369</v>
      </c>
      <c r="I41" s="11">
        <f t="shared" si="1"/>
        <v>11969.14</v>
      </c>
      <c r="K41" s="12">
        <f t="shared" si="2"/>
        <v>0.08953687259513177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Screens'!AC37-'Aggregate Screens'!M37,0)</f>
        <v>107824696</v>
      </c>
      <c r="E42" s="13">
        <f>ROUND(+'Aggregate Screens'!AN37,0)</f>
        <v>13168</v>
      </c>
      <c r="F42" s="11">
        <f t="shared" si="0"/>
        <v>8188.39</v>
      </c>
      <c r="G42" s="10">
        <f>ROUND(+'Aggregate Screens'!AC142-'Aggregate Screens'!M142,0)</f>
        <v>106686357</v>
      </c>
      <c r="H42" s="13">
        <f>ROUND(+'Aggregate Screens'!AN142,0)</f>
        <v>12871</v>
      </c>
      <c r="I42" s="11">
        <f t="shared" si="1"/>
        <v>8288.89</v>
      </c>
      <c r="K42" s="12">
        <f t="shared" si="2"/>
        <v>0.01227347500546494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Screens'!AC38-'Aggregate Screens'!M38,0)</f>
        <v>49355461</v>
      </c>
      <c r="E43" s="13">
        <f>ROUND(+'Aggregate Screens'!AN38,0)</f>
        <v>5790</v>
      </c>
      <c r="F43" s="11">
        <f t="shared" si="0"/>
        <v>8524.26</v>
      </c>
      <c r="G43" s="10">
        <f>ROUND(+'Aggregate Screens'!AC143-'Aggregate Screens'!M143,0)</f>
        <v>53445792</v>
      </c>
      <c r="H43" s="13">
        <f>ROUND(+'Aggregate Screens'!AN143,0)</f>
        <v>5972</v>
      </c>
      <c r="I43" s="11">
        <f t="shared" si="1"/>
        <v>8949.4</v>
      </c>
      <c r="K43" s="12">
        <f t="shared" si="2"/>
        <v>0.049874123970878426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Screens'!AC39-'Aggregate Screens'!M39,0)</f>
        <v>38649608</v>
      </c>
      <c r="E44" s="13">
        <f>ROUND(+'Aggregate Screens'!AN39,0)</f>
        <v>4926</v>
      </c>
      <c r="F44" s="11">
        <f t="shared" si="0"/>
        <v>7846.04</v>
      </c>
      <c r="G44" s="10">
        <f>ROUND(+'Aggregate Screens'!AC144-'Aggregate Screens'!M144,0)</f>
        <v>41076516</v>
      </c>
      <c r="H44" s="13">
        <f>ROUND(+'Aggregate Screens'!AN144,0)</f>
        <v>4607</v>
      </c>
      <c r="I44" s="11">
        <f t="shared" si="1"/>
        <v>8916.11</v>
      </c>
      <c r="K44" s="12">
        <f t="shared" si="2"/>
        <v>0.13638344948534553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Screens'!AC40-'Aggregate Screens'!M40,0)</f>
        <v>15953717</v>
      </c>
      <c r="E45" s="13">
        <f>ROUND(+'Aggregate Screens'!AN40,0)</f>
        <v>2275</v>
      </c>
      <c r="F45" s="11">
        <f t="shared" si="0"/>
        <v>7012.62</v>
      </c>
      <c r="G45" s="10">
        <f>ROUND(+'Aggregate Screens'!AC145-'Aggregate Screens'!M145,0)</f>
        <v>17506301</v>
      </c>
      <c r="H45" s="13">
        <f>ROUND(+'Aggregate Screens'!AN145,0)</f>
        <v>2016</v>
      </c>
      <c r="I45" s="11">
        <f t="shared" si="1"/>
        <v>8683.68</v>
      </c>
      <c r="K45" s="12">
        <f t="shared" si="2"/>
        <v>0.23829324845778044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Screens'!AC41-'Aggregate Screens'!M41,0)</f>
        <v>47909256</v>
      </c>
      <c r="E46" s="13">
        <f>ROUND(+'Aggregate Screens'!AN41,0)</f>
        <v>5384</v>
      </c>
      <c r="F46" s="11">
        <f t="shared" si="0"/>
        <v>8898.45</v>
      </c>
      <c r="G46" s="10">
        <f>ROUND(+'Aggregate Screens'!AC146-'Aggregate Screens'!M146,0)</f>
        <v>0</v>
      </c>
      <c r="H46" s="13">
        <f>ROUND(+'Aggregate Screens'!AN146,0)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Screens'!AC42-'Aggregate Screens'!M42,0)</f>
        <v>4916747</v>
      </c>
      <c r="E47" s="13">
        <f>ROUND(+'Aggregate Screens'!AN42,0)</f>
        <v>521</v>
      </c>
      <c r="F47" s="11">
        <f t="shared" si="0"/>
        <v>9437.13</v>
      </c>
      <c r="G47" s="10">
        <f>ROUND(+'Aggregate Screens'!AC147-'Aggregate Screens'!M147,0)</f>
        <v>5185887</v>
      </c>
      <c r="H47" s="13">
        <f>ROUND(+'Aggregate Screens'!AN147,0)</f>
        <v>588</v>
      </c>
      <c r="I47" s="11">
        <f t="shared" si="1"/>
        <v>8819.54</v>
      </c>
      <c r="K47" s="12">
        <f t="shared" si="2"/>
        <v>-0.06544256569529061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Screens'!AC43-'Aggregate Screens'!M43,0)</f>
        <v>16216964</v>
      </c>
      <c r="E48" s="13">
        <f>ROUND(+'Aggregate Screens'!AN43,0)</f>
        <v>1899</v>
      </c>
      <c r="F48" s="11">
        <f t="shared" si="0"/>
        <v>8539.74</v>
      </c>
      <c r="G48" s="10">
        <f>ROUND(+'Aggregate Screens'!AC148-'Aggregate Screens'!M148,0)</f>
        <v>16978285</v>
      </c>
      <c r="H48" s="13">
        <f>ROUND(+'Aggregate Screens'!AN148,0)</f>
        <v>1895</v>
      </c>
      <c r="I48" s="11">
        <f t="shared" si="1"/>
        <v>8959.52</v>
      </c>
      <c r="K48" s="12">
        <f t="shared" si="2"/>
        <v>0.04915606329935107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Screens'!AC44-'Aggregate Screens'!M44,0)</f>
        <v>202109155</v>
      </c>
      <c r="E49" s="13">
        <f>ROUND(+'Aggregate Screens'!AN44,0)</f>
        <v>20908</v>
      </c>
      <c r="F49" s="11">
        <f t="shared" si="0"/>
        <v>9666.59</v>
      </c>
      <c r="G49" s="10">
        <f>ROUND(+'Aggregate Screens'!AC149-'Aggregate Screens'!M149,0)</f>
        <v>209142172</v>
      </c>
      <c r="H49" s="13">
        <f>ROUND(+'Aggregate Screens'!AN149,0)</f>
        <v>21534</v>
      </c>
      <c r="I49" s="11">
        <f t="shared" si="1"/>
        <v>9712.18</v>
      </c>
      <c r="K49" s="12">
        <f t="shared" si="2"/>
        <v>0.0047162443012478406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Screens'!AC45-'Aggregate Screens'!M45,0)</f>
        <v>642045558</v>
      </c>
      <c r="E50" s="13">
        <f>ROUND(+'Aggregate Screens'!AN45,0)</f>
        <v>48016</v>
      </c>
      <c r="F50" s="11">
        <f t="shared" si="0"/>
        <v>13371.49</v>
      </c>
      <c r="G50" s="10">
        <f>ROUND(+'Aggregate Screens'!AC150-'Aggregate Screens'!M150,0)</f>
        <v>666865889</v>
      </c>
      <c r="H50" s="13">
        <f>ROUND(+'Aggregate Screens'!AN150,0)</f>
        <v>48950</v>
      </c>
      <c r="I50" s="11">
        <f t="shared" si="1"/>
        <v>13623.41</v>
      </c>
      <c r="K50" s="12">
        <f t="shared" si="2"/>
        <v>0.018840084388501266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Screens'!AC46-'Aggregate Screens'!M46,0)</f>
        <v>10745775</v>
      </c>
      <c r="E51" s="13">
        <f>ROUND(+'Aggregate Screens'!AN46,0)</f>
        <v>501</v>
      </c>
      <c r="F51" s="11">
        <f t="shared" si="0"/>
        <v>21448.65</v>
      </c>
      <c r="G51" s="10">
        <f>ROUND(+'Aggregate Screens'!AC151-'Aggregate Screens'!M151,0)</f>
        <v>11476083</v>
      </c>
      <c r="H51" s="13">
        <f>ROUND(+'Aggregate Screens'!AN151,0)</f>
        <v>591</v>
      </c>
      <c r="I51" s="11">
        <f t="shared" si="1"/>
        <v>19418.08</v>
      </c>
      <c r="K51" s="12">
        <f t="shared" si="2"/>
        <v>-0.094671226394202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Screens'!AC47-'Aggregate Screens'!M47,0)</f>
        <v>228528295</v>
      </c>
      <c r="E52" s="13">
        <f>ROUND(+'Aggregate Screens'!AN47,0)</f>
        <v>23626</v>
      </c>
      <c r="F52" s="11">
        <f t="shared" si="0"/>
        <v>9672.75</v>
      </c>
      <c r="G52" s="10">
        <f>ROUND(+'Aggregate Screens'!AC152-'Aggregate Screens'!M152,0)</f>
        <v>234353407</v>
      </c>
      <c r="H52" s="13">
        <f>ROUND(+'Aggregate Screens'!AN152,0)</f>
        <v>24107</v>
      </c>
      <c r="I52" s="11">
        <f t="shared" si="1"/>
        <v>9721.38</v>
      </c>
      <c r="K52" s="12">
        <f t="shared" si="2"/>
        <v>0.005027525781189368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Screens'!AC48-'Aggregate Screens'!M48,0)</f>
        <v>290212877</v>
      </c>
      <c r="E53" s="13">
        <f>ROUND(+'Aggregate Screens'!AN48,0)</f>
        <v>36964</v>
      </c>
      <c r="F53" s="11">
        <f t="shared" si="0"/>
        <v>7851.23</v>
      </c>
      <c r="G53" s="10">
        <f>ROUND(+'Aggregate Screens'!AC153-'Aggregate Screens'!M153,0)</f>
        <v>337929470</v>
      </c>
      <c r="H53" s="13">
        <f>ROUND(+'Aggregate Screens'!AN153,0)</f>
        <v>40193</v>
      </c>
      <c r="I53" s="11">
        <f t="shared" si="1"/>
        <v>8407.67</v>
      </c>
      <c r="K53" s="12">
        <f t="shared" si="2"/>
        <v>0.07087297149618599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Screens'!AC49-'Aggregate Screens'!M49,0)</f>
        <v>127208163</v>
      </c>
      <c r="E54" s="13">
        <f>ROUND(+'Aggregate Screens'!AN49,0)</f>
        <v>11965</v>
      </c>
      <c r="F54" s="11">
        <f t="shared" si="0"/>
        <v>10631.69</v>
      </c>
      <c r="G54" s="10">
        <f>ROUND(+'Aggregate Screens'!AC154-'Aggregate Screens'!M154,0)</f>
        <v>134993921</v>
      </c>
      <c r="H54" s="13">
        <f>ROUND(+'Aggregate Screens'!AN154,0)</f>
        <v>12684</v>
      </c>
      <c r="I54" s="11">
        <f t="shared" si="1"/>
        <v>10642.85</v>
      </c>
      <c r="K54" s="12">
        <f t="shared" si="2"/>
        <v>0.001049692005692382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Screens'!AC50-'Aggregate Screens'!M50,0)</f>
        <v>59672265</v>
      </c>
      <c r="E55" s="13">
        <f>ROUND(+'Aggregate Screens'!AN50,0)</f>
        <v>7752</v>
      </c>
      <c r="F55" s="11">
        <f t="shared" si="0"/>
        <v>7697.66</v>
      </c>
      <c r="G55" s="10">
        <f>ROUND(+'Aggregate Screens'!AC155-'Aggregate Screens'!M155,0)</f>
        <v>68069417</v>
      </c>
      <c r="H55" s="13">
        <f>ROUND(+'Aggregate Screens'!AN155,0)</f>
        <v>8079</v>
      </c>
      <c r="I55" s="11">
        <f t="shared" si="1"/>
        <v>8425.48</v>
      </c>
      <c r="K55" s="12">
        <f t="shared" si="2"/>
        <v>0.09455081154532663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Screens'!AC51-'Aggregate Screens'!M51,0)</f>
        <v>19737029</v>
      </c>
      <c r="E56" s="13">
        <f>ROUND(+'Aggregate Screens'!AN51,0)</f>
        <v>289</v>
      </c>
      <c r="F56" s="11">
        <f t="shared" si="0"/>
        <v>68294.22</v>
      </c>
      <c r="G56" s="10">
        <f>ROUND(+'Aggregate Screens'!AC156-'Aggregate Screens'!M156,0)</f>
        <v>19894533</v>
      </c>
      <c r="H56" s="13">
        <f>ROUND(+'Aggregate Screens'!AN156,0)</f>
        <v>1252</v>
      </c>
      <c r="I56" s="11">
        <f t="shared" si="1"/>
        <v>15890.2</v>
      </c>
      <c r="K56" s="12">
        <f t="shared" si="2"/>
        <v>-0.7673273082260841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Screens'!AC52-'Aggregate Screens'!M52,0)</f>
        <v>156668127</v>
      </c>
      <c r="E57" s="13">
        <f>ROUND(+'Aggregate Screens'!AN52,0)</f>
        <v>15861</v>
      </c>
      <c r="F57" s="11">
        <f t="shared" si="0"/>
        <v>9877.57</v>
      </c>
      <c r="G57" s="10">
        <f>ROUND(+'Aggregate Screens'!AC157-'Aggregate Screens'!M157,0)</f>
        <v>172716472</v>
      </c>
      <c r="H57" s="13">
        <f>ROUND(+'Aggregate Screens'!AN157,0)</f>
        <v>15975</v>
      </c>
      <c r="I57" s="11">
        <f t="shared" si="1"/>
        <v>10811.67</v>
      </c>
      <c r="K57" s="12">
        <f t="shared" si="2"/>
        <v>0.09456779349576871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Screens'!AC53-'Aggregate Screens'!M53,0)</f>
        <v>162557338</v>
      </c>
      <c r="E58" s="13">
        <f>ROUND(+'Aggregate Screens'!AN53,0)</f>
        <v>21255</v>
      </c>
      <c r="F58" s="11">
        <f t="shared" si="0"/>
        <v>7647.96</v>
      </c>
      <c r="G58" s="10">
        <f>ROUND(+'Aggregate Screens'!AC158-'Aggregate Screens'!M158,0)</f>
        <v>168892149</v>
      </c>
      <c r="H58" s="13">
        <f>ROUND(+'Aggregate Screens'!AN158,0)</f>
        <v>22355</v>
      </c>
      <c r="I58" s="11">
        <f t="shared" si="1"/>
        <v>7555.01</v>
      </c>
      <c r="K58" s="12">
        <f t="shared" si="2"/>
        <v>-0.012153567748785288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Screens'!AC54-'Aggregate Screens'!M54,0)</f>
        <v>42658125</v>
      </c>
      <c r="E59" s="13">
        <f>ROUND(+'Aggregate Screens'!AN54,0)</f>
        <v>4055</v>
      </c>
      <c r="F59" s="11">
        <f t="shared" si="0"/>
        <v>10519.88</v>
      </c>
      <c r="G59" s="10">
        <f>ROUND(+'Aggregate Screens'!AC159-'Aggregate Screens'!M159,0)</f>
        <v>48955953</v>
      </c>
      <c r="H59" s="13">
        <f>ROUND(+'Aggregate Screens'!AN159,0)</f>
        <v>4400</v>
      </c>
      <c r="I59" s="11">
        <f t="shared" si="1"/>
        <v>11126.35</v>
      </c>
      <c r="K59" s="12">
        <f t="shared" si="2"/>
        <v>0.05764989714711577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Screens'!AC55-'Aggregate Screens'!M55,0)</f>
        <v>8440006</v>
      </c>
      <c r="E60" s="13">
        <f>ROUND(+'Aggregate Screens'!AN55,0)</f>
        <v>494</v>
      </c>
      <c r="F60" s="11">
        <f t="shared" si="0"/>
        <v>17085.03</v>
      </c>
      <c r="G60" s="10">
        <f>ROUND(+'Aggregate Screens'!AC160-'Aggregate Screens'!M160,0)</f>
        <v>0</v>
      </c>
      <c r="H60" s="13">
        <f>ROUND(+'Aggregate Screens'!AN160,0)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Screens'!AC56-'Aggregate Screens'!M56,0)</f>
        <v>257168965</v>
      </c>
      <c r="E61" s="13">
        <f>ROUND(+'Aggregate Screens'!AN56,0)</f>
        <v>28659</v>
      </c>
      <c r="F61" s="11">
        <f t="shared" si="0"/>
        <v>8973.41</v>
      </c>
      <c r="G61" s="10">
        <f>ROUND(+'Aggregate Screens'!AC161-'Aggregate Screens'!M161,0)</f>
        <v>285043853</v>
      </c>
      <c r="H61" s="13">
        <f>ROUND(+'Aggregate Screens'!AN161,0)</f>
        <v>28694</v>
      </c>
      <c r="I61" s="11">
        <f t="shared" si="1"/>
        <v>9933.92</v>
      </c>
      <c r="K61" s="12">
        <f t="shared" si="2"/>
        <v>0.10703957581343104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Screens'!AC57-'Aggregate Screens'!M57,0)</f>
        <v>284267985</v>
      </c>
      <c r="E62" s="13">
        <f>ROUND(+'Aggregate Screens'!AN57,0)</f>
        <v>30005</v>
      </c>
      <c r="F62" s="11">
        <f t="shared" si="0"/>
        <v>9474.02</v>
      </c>
      <c r="G62" s="10">
        <f>ROUND(+'Aggregate Screens'!AC162-'Aggregate Screens'!M162,0)</f>
        <v>344171061</v>
      </c>
      <c r="H62" s="13">
        <f>ROUND(+'Aggregate Screens'!AN162,0)</f>
        <v>32043</v>
      </c>
      <c r="I62" s="11">
        <f t="shared" si="1"/>
        <v>10740.91</v>
      </c>
      <c r="K62" s="12">
        <f t="shared" si="2"/>
        <v>0.13372253805670664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Screens'!AC58-'Aggregate Screens'!M58,0)</f>
        <v>28957518</v>
      </c>
      <c r="E63" s="13">
        <f>ROUND(+'Aggregate Screens'!AN58,0)</f>
        <v>3063</v>
      </c>
      <c r="F63" s="11">
        <f t="shared" si="0"/>
        <v>9453.97</v>
      </c>
      <c r="G63" s="10">
        <f>ROUND(+'Aggregate Screens'!AC163-'Aggregate Screens'!M163,0)</f>
        <v>31107546</v>
      </c>
      <c r="H63" s="13">
        <f>ROUND(+'Aggregate Screens'!AN163,0)</f>
        <v>3023</v>
      </c>
      <c r="I63" s="11">
        <f t="shared" si="1"/>
        <v>10290.29</v>
      </c>
      <c r="K63" s="12">
        <f t="shared" si="2"/>
        <v>0.08846230736928518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Screens'!AC59-'Aggregate Screens'!M59,0)</f>
        <v>15964323</v>
      </c>
      <c r="E64" s="13">
        <f>ROUND(+'Aggregate Screens'!AN59,0)</f>
        <v>897</v>
      </c>
      <c r="F64" s="11">
        <f t="shared" si="0"/>
        <v>17797.46</v>
      </c>
      <c r="G64" s="10">
        <f>ROUND(+'Aggregate Screens'!AC164-'Aggregate Screens'!M164,0)</f>
        <v>16640458</v>
      </c>
      <c r="H64" s="13">
        <f>ROUND(+'Aggregate Screens'!AN164,0)</f>
        <v>937</v>
      </c>
      <c r="I64" s="11">
        <f t="shared" si="1"/>
        <v>17759.29</v>
      </c>
      <c r="K64" s="12">
        <f t="shared" si="2"/>
        <v>-0.0021446880622290054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Screens'!AC60-'Aggregate Screens'!M60,0)</f>
        <v>14441172</v>
      </c>
      <c r="E65" s="13">
        <f>ROUND(+'Aggregate Screens'!AN60,0)</f>
        <v>1330</v>
      </c>
      <c r="F65" s="11">
        <f t="shared" si="0"/>
        <v>10858.02</v>
      </c>
      <c r="G65" s="10">
        <f>ROUND(+'Aggregate Screens'!AC165-'Aggregate Screens'!M165,0)</f>
        <v>16425290</v>
      </c>
      <c r="H65" s="13">
        <f>ROUND(+'Aggregate Screens'!AN165,0)</f>
        <v>2219</v>
      </c>
      <c r="I65" s="11">
        <f t="shared" si="1"/>
        <v>7402.11</v>
      </c>
      <c r="K65" s="12">
        <f t="shared" si="2"/>
        <v>-0.3182817861820112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Screens'!AC61-'Aggregate Screens'!M61,0)</f>
        <v>54066666</v>
      </c>
      <c r="E66" s="13">
        <f>ROUND(+'Aggregate Screens'!AN61,0)</f>
        <v>4449</v>
      </c>
      <c r="F66" s="11">
        <f t="shared" si="0"/>
        <v>12152.54</v>
      </c>
      <c r="G66" s="10">
        <f>ROUND(+'Aggregate Screens'!AC166-'Aggregate Screens'!M166,0)</f>
        <v>59989174</v>
      </c>
      <c r="H66" s="13">
        <f>ROUND(+'Aggregate Screens'!AN166,0)</f>
        <v>4267</v>
      </c>
      <c r="I66" s="11">
        <f t="shared" si="1"/>
        <v>14058.86</v>
      </c>
      <c r="K66" s="12">
        <f t="shared" si="2"/>
        <v>0.1568659720519332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Screens'!AC62-'Aggregate Screens'!M62,0)</f>
        <v>19860687</v>
      </c>
      <c r="E67" s="13">
        <f>ROUND(+'Aggregate Screens'!AN62,0)</f>
        <v>1717</v>
      </c>
      <c r="F67" s="11">
        <f t="shared" si="0"/>
        <v>11567.09</v>
      </c>
      <c r="G67" s="10">
        <f>ROUND(+'Aggregate Screens'!AC167-'Aggregate Screens'!M167,0)</f>
        <v>21832978</v>
      </c>
      <c r="H67" s="13">
        <f>ROUND(+'Aggregate Screens'!AN167,0)</f>
        <v>1813</v>
      </c>
      <c r="I67" s="11">
        <f t="shared" si="1"/>
        <v>12042.46</v>
      </c>
      <c r="K67" s="12">
        <f t="shared" si="2"/>
        <v>0.04109676677539453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Screens'!AC63-'Aggregate Screens'!M63,0)</f>
        <v>344478322</v>
      </c>
      <c r="E68" s="13">
        <f>ROUND(+'Aggregate Screens'!AN63,0)</f>
        <v>34477</v>
      </c>
      <c r="F68" s="11">
        <f t="shared" si="0"/>
        <v>9991.54</v>
      </c>
      <c r="G68" s="10">
        <f>ROUND(+'Aggregate Screens'!AC168-'Aggregate Screens'!M168,0)</f>
        <v>361642509</v>
      </c>
      <c r="H68" s="13">
        <f>ROUND(+'Aggregate Screens'!AN168,0)</f>
        <v>34729</v>
      </c>
      <c r="I68" s="11">
        <f t="shared" si="1"/>
        <v>10413.27</v>
      </c>
      <c r="K68" s="12">
        <f t="shared" si="2"/>
        <v>0.04220870856744807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Screens'!AC64-'Aggregate Screens'!M64,0)</f>
        <v>69302997</v>
      </c>
      <c r="E69" s="13">
        <f>ROUND(+'Aggregate Screens'!AN64,0)</f>
        <v>7230</v>
      </c>
      <c r="F69" s="11">
        <f t="shared" si="0"/>
        <v>9585.48</v>
      </c>
      <c r="G69" s="10">
        <f>ROUND(+'Aggregate Screens'!AC169-'Aggregate Screens'!M169,0)</f>
        <v>73319784</v>
      </c>
      <c r="H69" s="13">
        <f>ROUND(+'Aggregate Screens'!AN169,0)</f>
        <v>6463</v>
      </c>
      <c r="I69" s="11">
        <f t="shared" si="1"/>
        <v>11344.54</v>
      </c>
      <c r="K69" s="12">
        <f t="shared" si="2"/>
        <v>0.18351298004899097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Screens'!AC65-'Aggregate Screens'!M65,0)</f>
        <v>30971715</v>
      </c>
      <c r="E70" s="13">
        <f>ROUND(+'Aggregate Screens'!AN65,0)</f>
        <v>2799</v>
      </c>
      <c r="F70" s="11">
        <f t="shared" si="0"/>
        <v>11065.28</v>
      </c>
      <c r="G70" s="10">
        <f>ROUND(+'Aggregate Screens'!AC170-'Aggregate Screens'!M170,0)</f>
        <v>32498078</v>
      </c>
      <c r="H70" s="13">
        <f>ROUND(+'Aggregate Screens'!AN170,0)</f>
        <v>2947</v>
      </c>
      <c r="I70" s="11">
        <f t="shared" si="1"/>
        <v>11027.51</v>
      </c>
      <c r="K70" s="12">
        <f t="shared" si="2"/>
        <v>-0.0034133795077937457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Screens'!AC66-'Aggregate Screens'!M66,0)</f>
        <v>8393722</v>
      </c>
      <c r="E71" s="13">
        <f>ROUND(+'Aggregate Screens'!AN66,0)</f>
        <v>1358</v>
      </c>
      <c r="F71" s="11">
        <f t="shared" si="0"/>
        <v>6180.94</v>
      </c>
      <c r="G71" s="10">
        <f>ROUND(+'Aggregate Screens'!AC171-'Aggregate Screens'!M171,0)</f>
        <v>9639502</v>
      </c>
      <c r="H71" s="13">
        <f>ROUND(+'Aggregate Screens'!AN171,0)</f>
        <v>614</v>
      </c>
      <c r="I71" s="11">
        <f t="shared" si="1"/>
        <v>15699.51</v>
      </c>
      <c r="K71" s="12">
        <f t="shared" si="2"/>
        <v>1.5399874452753144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Screens'!AC67-'Aggregate Screens'!M67,0)</f>
        <v>314105759</v>
      </c>
      <c r="E72" s="13">
        <f>ROUND(+'Aggregate Screens'!AN67,0)</f>
        <v>33572</v>
      </c>
      <c r="F72" s="11">
        <f t="shared" si="0"/>
        <v>9356.18</v>
      </c>
      <c r="G72" s="10">
        <f>ROUND(+'Aggregate Screens'!AC172-'Aggregate Screens'!M172,0)</f>
        <v>336186111</v>
      </c>
      <c r="H72" s="13">
        <f>ROUND(+'Aggregate Screens'!AN172,0)</f>
        <v>34768</v>
      </c>
      <c r="I72" s="11">
        <f t="shared" si="1"/>
        <v>9669.41</v>
      </c>
      <c r="K72" s="12">
        <f t="shared" si="2"/>
        <v>0.03347840678567526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Screens'!AC68-'Aggregate Screens'!M68,0)</f>
        <v>202885599</v>
      </c>
      <c r="E73" s="13">
        <f>ROUND(+'Aggregate Screens'!AN68,0)</f>
        <v>27113</v>
      </c>
      <c r="F73" s="11">
        <f t="shared" si="0"/>
        <v>7482.96</v>
      </c>
      <c r="G73" s="10">
        <f>ROUND(+'Aggregate Screens'!AC173-'Aggregate Screens'!M173,0)</f>
        <v>236032347</v>
      </c>
      <c r="H73" s="13">
        <f>ROUND(+'Aggregate Screens'!AN173,0)</f>
        <v>28692</v>
      </c>
      <c r="I73" s="11">
        <f t="shared" si="1"/>
        <v>8226.42</v>
      </c>
      <c r="K73" s="12">
        <f t="shared" si="2"/>
        <v>0.09935373167837325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Screens'!AC69-'Aggregate Screens'!M69,0)</f>
        <v>547353880</v>
      </c>
      <c r="E74" s="13">
        <f>ROUND(+'Aggregate Screens'!AN69,0)</f>
        <v>59724</v>
      </c>
      <c r="F74" s="11">
        <f t="shared" si="0"/>
        <v>9164.72</v>
      </c>
      <c r="G74" s="10">
        <f>ROUND(+'Aggregate Screens'!AC174-'Aggregate Screens'!M174,0)</f>
        <v>595645298</v>
      </c>
      <c r="H74" s="13">
        <f>ROUND(+'Aggregate Screens'!AN174,0)</f>
        <v>64334</v>
      </c>
      <c r="I74" s="11">
        <f t="shared" si="1"/>
        <v>9258.64</v>
      </c>
      <c r="K74" s="12">
        <f t="shared" si="2"/>
        <v>0.010247994483192135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Screens'!AC70-'Aggregate Screens'!M70,0)</f>
        <v>354792721</v>
      </c>
      <c r="E75" s="13">
        <f>ROUND(+'Aggregate Screens'!AN70,0)</f>
        <v>31048</v>
      </c>
      <c r="F75" s="11">
        <f aca="true" t="shared" si="3" ref="F75:F106">IF(D75=0,"",IF(E75=0,"",ROUND(D75/E75,2)))</f>
        <v>11427.23</v>
      </c>
      <c r="G75" s="10">
        <f>ROUND(+'Aggregate Screens'!AC175-'Aggregate Screens'!M175,0)</f>
        <v>388156766</v>
      </c>
      <c r="H75" s="13">
        <f>ROUND(+'Aggregate Screens'!AN175,0)</f>
        <v>31549</v>
      </c>
      <c r="I75" s="11">
        <f aca="true" t="shared" si="4" ref="I75:I106">IF(G75=0,"",IF(H75=0,"",ROUND(G75/H75,2)))</f>
        <v>12303.3</v>
      </c>
      <c r="K75" s="12">
        <f aca="true" t="shared" si="5" ref="K75:K106">IF(D75=0,"",IF(E75=0,"",IF(G75=0,"",IF(H75=0,"",+I75/F75-1))))</f>
        <v>0.07666512356887889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Screens'!AC71-'Aggregate Screens'!M71,0)</f>
        <v>16146646</v>
      </c>
      <c r="E76" s="13">
        <f>ROUND(+'Aggregate Screens'!AN71,0)</f>
        <v>1459</v>
      </c>
      <c r="F76" s="11">
        <f t="shared" si="3"/>
        <v>11066.93</v>
      </c>
      <c r="G76" s="10">
        <f>ROUND(+'Aggregate Screens'!AC176-'Aggregate Screens'!M176,0)</f>
        <v>18302844</v>
      </c>
      <c r="H76" s="13">
        <f>ROUND(+'Aggregate Screens'!AN176,0)</f>
        <v>1701</v>
      </c>
      <c r="I76" s="11">
        <f t="shared" si="4"/>
        <v>10760.05</v>
      </c>
      <c r="K76" s="12">
        <f t="shared" si="5"/>
        <v>-0.027729460654400184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Screens'!AC72-'Aggregate Screens'!M72,0)</f>
        <v>8654356</v>
      </c>
      <c r="E77" s="13">
        <f>ROUND(+'Aggregate Screens'!AN72,0)</f>
        <v>560</v>
      </c>
      <c r="F77" s="11">
        <f t="shared" si="3"/>
        <v>15454.21</v>
      </c>
      <c r="G77" s="10">
        <f>ROUND(+'Aggregate Screens'!AC177-'Aggregate Screens'!M177,0)</f>
        <v>8529408</v>
      </c>
      <c r="H77" s="13">
        <f>ROUND(+'Aggregate Screens'!AN177,0)</f>
        <v>595</v>
      </c>
      <c r="I77" s="11">
        <f t="shared" si="4"/>
        <v>14335.14</v>
      </c>
      <c r="K77" s="12">
        <f t="shared" si="5"/>
        <v>-0.07241198353070133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Screens'!AC73-'Aggregate Screens'!M73,0)</f>
        <v>167155218</v>
      </c>
      <c r="E78" s="13">
        <f>ROUND(+'Aggregate Screens'!AN73,0)</f>
        <v>18831</v>
      </c>
      <c r="F78" s="11">
        <f t="shared" si="3"/>
        <v>8876.6</v>
      </c>
      <c r="G78" s="10">
        <f>ROUND(+'Aggregate Screens'!AC178-'Aggregate Screens'!M178,0)</f>
        <v>173626453</v>
      </c>
      <c r="H78" s="13">
        <f>ROUND(+'Aggregate Screens'!AN178,0)</f>
        <v>17915</v>
      </c>
      <c r="I78" s="11">
        <f t="shared" si="4"/>
        <v>9691.68</v>
      </c>
      <c r="K78" s="12">
        <f t="shared" si="5"/>
        <v>0.09182344591397595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Screens'!AC74-'Aggregate Screens'!M74,0)</f>
        <v>33801793</v>
      </c>
      <c r="E79" s="13">
        <f>ROUND(+'Aggregate Screens'!AN74,0)</f>
        <v>1590</v>
      </c>
      <c r="F79" s="11">
        <f t="shared" si="3"/>
        <v>21258.99</v>
      </c>
      <c r="G79" s="10">
        <f>ROUND(+'Aggregate Screens'!AC179-'Aggregate Screens'!M179,0)</f>
        <v>0</v>
      </c>
      <c r="H79" s="13">
        <f>ROUND(+'Aggregate Screens'!AN179,0)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Screens'!AC75-'Aggregate Screens'!M75,0)</f>
        <v>439016061</v>
      </c>
      <c r="E80" s="13">
        <f>ROUND(+'Aggregate Screens'!AN75,0)</f>
        <v>44834</v>
      </c>
      <c r="F80" s="11">
        <f t="shared" si="3"/>
        <v>9792.03</v>
      </c>
      <c r="G80" s="10">
        <f>ROUND(+'Aggregate Screens'!AC180-'Aggregate Screens'!M180,0)</f>
        <v>471647422</v>
      </c>
      <c r="H80" s="13">
        <f>ROUND(+'Aggregate Screens'!AN180,0)</f>
        <v>49418</v>
      </c>
      <c r="I80" s="11">
        <f t="shared" si="4"/>
        <v>9544.04</v>
      </c>
      <c r="K80" s="12">
        <f t="shared" si="5"/>
        <v>-0.025325698552802645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Screens'!AC76-'Aggregate Screens'!M76,0)</f>
        <v>40111656</v>
      </c>
      <c r="E81" s="13">
        <f>ROUND(+'Aggregate Screens'!AN76,0)</f>
        <v>3616</v>
      </c>
      <c r="F81" s="11">
        <f t="shared" si="3"/>
        <v>11092.83</v>
      </c>
      <c r="G81" s="10">
        <f>ROUND(+'Aggregate Screens'!AC181-'Aggregate Screens'!M181,0)</f>
        <v>41305035</v>
      </c>
      <c r="H81" s="13">
        <f>ROUND(+'Aggregate Screens'!AN181,0)</f>
        <v>3480</v>
      </c>
      <c r="I81" s="11">
        <f t="shared" si="4"/>
        <v>11869.26</v>
      </c>
      <c r="K81" s="12">
        <f t="shared" si="5"/>
        <v>0.06999386089933779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Screens'!AC77-'Aggregate Screens'!M77,0)</f>
        <v>17813480</v>
      </c>
      <c r="E82" s="13">
        <f>ROUND(+'Aggregate Screens'!AN77,0)</f>
        <v>1442</v>
      </c>
      <c r="F82" s="11">
        <f t="shared" si="3"/>
        <v>12353.31</v>
      </c>
      <c r="G82" s="10">
        <f>ROUND(+'Aggregate Screens'!AC182-'Aggregate Screens'!M182,0)</f>
        <v>18506419</v>
      </c>
      <c r="H82" s="13">
        <f>ROUND(+'Aggregate Screens'!AN182,0)</f>
        <v>1566</v>
      </c>
      <c r="I82" s="11">
        <f t="shared" si="4"/>
        <v>11817.64</v>
      </c>
      <c r="K82" s="12">
        <f t="shared" si="5"/>
        <v>-0.04336246722538328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Screens'!AC78-'Aggregate Screens'!M78,0)</f>
        <v>139545127</v>
      </c>
      <c r="E83" s="13">
        <f>ROUND(+'Aggregate Screens'!AN78,0)</f>
        <v>9049</v>
      </c>
      <c r="F83" s="11">
        <f t="shared" si="3"/>
        <v>15421.06</v>
      </c>
      <c r="G83" s="10">
        <f>ROUND(+'Aggregate Screens'!AC183-'Aggregate Screens'!M183,0)</f>
        <v>156564882</v>
      </c>
      <c r="H83" s="13">
        <f>ROUND(+'Aggregate Screens'!AN183,0)</f>
        <v>8663</v>
      </c>
      <c r="I83" s="11">
        <f t="shared" si="4"/>
        <v>18072.82</v>
      </c>
      <c r="K83" s="12">
        <f t="shared" si="5"/>
        <v>0.1719570509420234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Screens'!AC79-'Aggregate Screens'!M79,0)</f>
        <v>527258043</v>
      </c>
      <c r="E84" s="13">
        <f>ROUND(+'Aggregate Screens'!AN79,0)</f>
        <v>44461</v>
      </c>
      <c r="F84" s="11">
        <f t="shared" si="3"/>
        <v>11858.89</v>
      </c>
      <c r="G84" s="10">
        <f>ROUND(+'Aggregate Screens'!AC184-'Aggregate Screens'!M184,0)</f>
        <v>569980837</v>
      </c>
      <c r="H84" s="13">
        <f>ROUND(+'Aggregate Screens'!AN184,0)</f>
        <v>43169</v>
      </c>
      <c r="I84" s="11">
        <f t="shared" si="4"/>
        <v>13203.48</v>
      </c>
      <c r="K84" s="12">
        <f t="shared" si="5"/>
        <v>0.11338244979083201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Screens'!AC80-'Aggregate Screens'!M80,0)</f>
        <v>2335384</v>
      </c>
      <c r="E85" s="13">
        <f>ROUND(+'Aggregate Screens'!AN80,0)</f>
        <v>77</v>
      </c>
      <c r="F85" s="11">
        <f t="shared" si="3"/>
        <v>30329.66</v>
      </c>
      <c r="G85" s="10">
        <f>ROUND(+'Aggregate Screens'!AC185-'Aggregate Screens'!M185,0)</f>
        <v>0</v>
      </c>
      <c r="H85" s="13">
        <f>ROUND(+'Aggregate Screens'!AN185,0)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Screens'!AC81-'Aggregate Screens'!M81,0)</f>
        <v>48721372</v>
      </c>
      <c r="E86" s="13">
        <f>ROUND(+'Aggregate Screens'!AN81,0)</f>
        <v>6682</v>
      </c>
      <c r="F86" s="11">
        <f t="shared" si="3"/>
        <v>7291.44</v>
      </c>
      <c r="G86" s="10">
        <f>ROUND(+'Aggregate Screens'!AC186-'Aggregate Screens'!M186,0)</f>
        <v>81232444</v>
      </c>
      <c r="H86" s="13">
        <f>ROUND(+'Aggregate Screens'!AN186,0)</f>
        <v>9834</v>
      </c>
      <c r="I86" s="11">
        <f t="shared" si="4"/>
        <v>8260.37</v>
      </c>
      <c r="K86" s="12">
        <f t="shared" si="5"/>
        <v>0.13288595942639603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Screens'!AC82-'Aggregate Screens'!M82,0)</f>
        <v>108471128</v>
      </c>
      <c r="E87" s="13">
        <f>ROUND(+'Aggregate Screens'!AN82,0)</f>
        <v>13816</v>
      </c>
      <c r="F87" s="11">
        <f t="shared" si="3"/>
        <v>7851.12</v>
      </c>
      <c r="G87" s="10">
        <f>ROUND(+'Aggregate Screens'!AC187-'Aggregate Screens'!M187,0)</f>
        <v>114439039</v>
      </c>
      <c r="H87" s="13">
        <f>ROUND(+'Aggregate Screens'!AN187,0)</f>
        <v>12971</v>
      </c>
      <c r="I87" s="11">
        <f t="shared" si="4"/>
        <v>8822.68</v>
      </c>
      <c r="K87" s="12">
        <f t="shared" si="5"/>
        <v>0.12374794933716471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Screens'!AC83-'Aggregate Screens'!M83,0)</f>
        <v>7410286</v>
      </c>
      <c r="E88" s="13">
        <f>ROUND(+'Aggregate Screens'!AN83,0)</f>
        <v>1135</v>
      </c>
      <c r="F88" s="11">
        <f t="shared" si="3"/>
        <v>6528.89</v>
      </c>
      <c r="G88" s="10">
        <f>ROUND(+'Aggregate Screens'!AC188-'Aggregate Screens'!M188,0)</f>
        <v>9135479</v>
      </c>
      <c r="H88" s="13">
        <f>ROUND(+'Aggregate Screens'!AN188,0)</f>
        <v>669</v>
      </c>
      <c r="I88" s="11">
        <f t="shared" si="4"/>
        <v>13655.42</v>
      </c>
      <c r="K88" s="12">
        <f t="shared" si="5"/>
        <v>1.0915377652250227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Screens'!AC84-'Aggregate Screens'!M84,0)</f>
        <v>109200980</v>
      </c>
      <c r="E89" s="13">
        <f>ROUND(+'Aggregate Screens'!AN84,0)</f>
        <v>11160</v>
      </c>
      <c r="F89" s="11">
        <f t="shared" si="3"/>
        <v>9785.03</v>
      </c>
      <c r="G89" s="10">
        <f>ROUND(+'Aggregate Screens'!AC189-'Aggregate Screens'!M189,0)</f>
        <v>106672146</v>
      </c>
      <c r="H89" s="13">
        <f>ROUND(+'Aggregate Screens'!AN189,0)</f>
        <v>10112</v>
      </c>
      <c r="I89" s="11">
        <f t="shared" si="4"/>
        <v>10549.07</v>
      </c>
      <c r="K89" s="12">
        <f t="shared" si="5"/>
        <v>0.07808254037034112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Screens'!AC85-'Aggregate Screens'!M85,0)</f>
        <v>29253536</v>
      </c>
      <c r="E90" s="13">
        <f>ROUND(+'Aggregate Screens'!AN85,0)</f>
        <v>3267</v>
      </c>
      <c r="F90" s="11">
        <f t="shared" si="3"/>
        <v>8954.25</v>
      </c>
      <c r="G90" s="10">
        <f>ROUND(+'Aggregate Screens'!AC190-'Aggregate Screens'!M190,0)</f>
        <v>31901189</v>
      </c>
      <c r="H90" s="13">
        <f>ROUND(+'Aggregate Screens'!AN190,0)</f>
        <v>3245</v>
      </c>
      <c r="I90" s="11">
        <f t="shared" si="4"/>
        <v>9830.87</v>
      </c>
      <c r="K90" s="12">
        <f t="shared" si="5"/>
        <v>0.09789987994527749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Screens'!AC86-'Aggregate Screens'!M86,0)</f>
        <v>17936772</v>
      </c>
      <c r="E91" s="13">
        <f>ROUND(+'Aggregate Screens'!AN86,0)</f>
        <v>1530</v>
      </c>
      <c r="F91" s="11">
        <f t="shared" si="3"/>
        <v>11723.38</v>
      </c>
      <c r="G91" s="10">
        <f>ROUND(+'Aggregate Screens'!AC191-'Aggregate Screens'!M191,0)</f>
        <v>19147187</v>
      </c>
      <c r="H91" s="13">
        <f>ROUND(+'Aggregate Screens'!AN191,0)</f>
        <v>1130</v>
      </c>
      <c r="I91" s="11">
        <f t="shared" si="4"/>
        <v>16944.41</v>
      </c>
      <c r="K91" s="12">
        <f t="shared" si="5"/>
        <v>0.44535193775174053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Screens'!AC87-'Aggregate Screens'!M87,0)</f>
        <v>20050590</v>
      </c>
      <c r="E92" s="13">
        <f>ROUND(+'Aggregate Screens'!AN87,0)</f>
        <v>1252</v>
      </c>
      <c r="F92" s="11">
        <f t="shared" si="3"/>
        <v>16014.85</v>
      </c>
      <c r="G92" s="10">
        <f>ROUND(+'Aggregate Screens'!AC192-'Aggregate Screens'!M192,0)</f>
        <v>22721173</v>
      </c>
      <c r="H92" s="13">
        <f>ROUND(+'Aggregate Screens'!AN192,0)</f>
        <v>505</v>
      </c>
      <c r="I92" s="11">
        <f t="shared" si="4"/>
        <v>44992.42</v>
      </c>
      <c r="K92" s="12">
        <f t="shared" si="5"/>
        <v>1.8094187582150316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Screens'!AC88-'Aggregate Screens'!M88,0)</f>
        <v>69927451</v>
      </c>
      <c r="E93" s="13">
        <f>ROUND(+'Aggregate Screens'!AN88,0)</f>
        <v>7450</v>
      </c>
      <c r="F93" s="11">
        <f t="shared" si="3"/>
        <v>9386.24</v>
      </c>
      <c r="G93" s="10">
        <f>ROUND(+'Aggregate Screens'!AC193-'Aggregate Screens'!M193,0)</f>
        <v>73317074</v>
      </c>
      <c r="H93" s="13">
        <f>ROUND(+'Aggregate Screens'!AN193,0)</f>
        <v>8572</v>
      </c>
      <c r="I93" s="11">
        <f t="shared" si="4"/>
        <v>8553.09</v>
      </c>
      <c r="K93" s="12">
        <f t="shared" si="5"/>
        <v>-0.08876291251875079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Screens'!AC89-'Aggregate Screens'!M89,0)</f>
        <v>39117978</v>
      </c>
      <c r="E94" s="13">
        <f>ROUND(+'Aggregate Screens'!AN89,0)</f>
        <v>3954</v>
      </c>
      <c r="F94" s="11">
        <f t="shared" si="3"/>
        <v>9893.27</v>
      </c>
      <c r="G94" s="10">
        <f>ROUND(+'Aggregate Screens'!AC194-'Aggregate Screens'!M194,0)</f>
        <v>41819673</v>
      </c>
      <c r="H94" s="13">
        <f>ROUND(+'Aggregate Screens'!AN194,0)</f>
        <v>4341</v>
      </c>
      <c r="I94" s="11">
        <f t="shared" si="4"/>
        <v>9633.65</v>
      </c>
      <c r="K94" s="12">
        <f t="shared" si="5"/>
        <v>-0.02624208173839393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Screens'!AC90-'Aggregate Screens'!M90,0)</f>
        <v>22729288</v>
      </c>
      <c r="E95" s="13">
        <f>ROUND(+'Aggregate Screens'!AN90,0)</f>
        <v>3331</v>
      </c>
      <c r="F95" s="11">
        <f t="shared" si="3"/>
        <v>6823.56</v>
      </c>
      <c r="G95" s="10">
        <f>ROUND(+'Aggregate Screens'!AC195-'Aggregate Screens'!M195,0)</f>
        <v>22869693</v>
      </c>
      <c r="H95" s="13">
        <f>ROUND(+'Aggregate Screens'!AN195,0)</f>
        <v>3487</v>
      </c>
      <c r="I95" s="11">
        <f t="shared" si="4"/>
        <v>6558.56</v>
      </c>
      <c r="K95" s="12">
        <f t="shared" si="5"/>
        <v>-0.03883603280399084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Screens'!AC91-'Aggregate Screens'!M91,0)</f>
        <v>155163052</v>
      </c>
      <c r="E96" s="13">
        <f>ROUND(+'Aggregate Screens'!AN91,0)</f>
        <v>15555</v>
      </c>
      <c r="F96" s="11">
        <f t="shared" si="3"/>
        <v>9975.12</v>
      </c>
      <c r="G96" s="10">
        <f>ROUND(+'Aggregate Screens'!AC196-'Aggregate Screens'!M196,0)</f>
        <v>170727080</v>
      </c>
      <c r="H96" s="13">
        <f>ROUND(+'Aggregate Screens'!AN196,0)</f>
        <v>16257</v>
      </c>
      <c r="I96" s="11">
        <f t="shared" si="4"/>
        <v>10501.76</v>
      </c>
      <c r="K96" s="12">
        <f t="shared" si="5"/>
        <v>0.05279535484284903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Screens'!AC92-'Aggregate Screens'!M92,0)</f>
        <v>21286632</v>
      </c>
      <c r="E97" s="13">
        <f>ROUND(+'Aggregate Screens'!AN92,0)</f>
        <v>776</v>
      </c>
      <c r="F97" s="11">
        <f t="shared" si="3"/>
        <v>27431.23</v>
      </c>
      <c r="G97" s="10">
        <f>ROUND(+'Aggregate Screens'!AC197-'Aggregate Screens'!M197,0)</f>
        <v>22823798</v>
      </c>
      <c r="H97" s="13">
        <f>ROUND(+'Aggregate Screens'!AN197,0)</f>
        <v>897</v>
      </c>
      <c r="I97" s="11">
        <f t="shared" si="4"/>
        <v>25444.59</v>
      </c>
      <c r="K97" s="12">
        <f t="shared" si="5"/>
        <v>-0.07242256362547361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Screens'!AC93-'Aggregate Screens'!M93,0)</f>
        <v>190891134</v>
      </c>
      <c r="E98" s="13">
        <f>ROUND(+'Aggregate Screens'!AN93,0)</f>
        <v>12695</v>
      </c>
      <c r="F98" s="11">
        <f t="shared" si="3"/>
        <v>15036.72</v>
      </c>
      <c r="G98" s="10">
        <f>ROUND(+'Aggregate Screens'!AC198-'Aggregate Screens'!M198,0)</f>
        <v>215558928</v>
      </c>
      <c r="H98" s="13">
        <f>ROUND(+'Aggregate Screens'!AN198,0)</f>
        <v>12672</v>
      </c>
      <c r="I98" s="11">
        <f t="shared" si="4"/>
        <v>17010.65</v>
      </c>
      <c r="K98" s="12">
        <f t="shared" si="5"/>
        <v>0.1312739746434064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Screens'!AC94-'Aggregate Screens'!M94,0)</f>
        <v>59013274</v>
      </c>
      <c r="E99" s="13">
        <f>ROUND(+'Aggregate Screens'!AN94,0)</f>
        <v>7232</v>
      </c>
      <c r="F99" s="11">
        <f t="shared" si="3"/>
        <v>8160.02</v>
      </c>
      <c r="G99" s="10">
        <f>ROUND(+'Aggregate Screens'!AC199-'Aggregate Screens'!M199,0)</f>
        <v>72470591</v>
      </c>
      <c r="H99" s="13">
        <f>ROUND(+'Aggregate Screens'!AN199,0)</f>
        <v>9260</v>
      </c>
      <c r="I99" s="11">
        <f t="shared" si="4"/>
        <v>7826.2</v>
      </c>
      <c r="K99" s="12">
        <f t="shared" si="5"/>
        <v>-0.04090921345781018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Screens'!AC95-'Aggregate Screens'!M95,0)</f>
        <v>47893627</v>
      </c>
      <c r="E100" s="13">
        <f>ROUND(+'Aggregate Screens'!AN95,0)</f>
        <v>4763</v>
      </c>
      <c r="F100" s="11">
        <f t="shared" si="3"/>
        <v>10055.35</v>
      </c>
      <c r="G100" s="10">
        <f>ROUND(+'Aggregate Screens'!AC200-'Aggregate Screens'!M200,0)</f>
        <v>49333099</v>
      </c>
      <c r="H100" s="13">
        <f>ROUND(+'Aggregate Screens'!AN200,0)</f>
        <v>5095</v>
      </c>
      <c r="I100" s="11">
        <f t="shared" si="4"/>
        <v>9682.65</v>
      </c>
      <c r="K100" s="12">
        <f t="shared" si="5"/>
        <v>-0.03706484607696403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Screens'!AC96-'Aggregate Screens'!M96,0)</f>
        <v>141652991</v>
      </c>
      <c r="E101" s="13">
        <f>ROUND(+'Aggregate Screens'!AN96,0)</f>
        <v>16033</v>
      </c>
      <c r="F101" s="11">
        <f t="shared" si="3"/>
        <v>8835.09</v>
      </c>
      <c r="G101" s="10">
        <f>ROUND(+'Aggregate Screens'!AC201-'Aggregate Screens'!M201,0)</f>
        <v>150369534</v>
      </c>
      <c r="H101" s="13">
        <f>ROUND(+'Aggregate Screens'!AN201,0)</f>
        <v>15909</v>
      </c>
      <c r="I101" s="11">
        <f t="shared" si="4"/>
        <v>9451.85</v>
      </c>
      <c r="K101" s="12">
        <f t="shared" si="5"/>
        <v>0.06980800421953814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Screens'!AC97-'Aggregate Screens'!M97,0)</f>
        <v>139024111</v>
      </c>
      <c r="E102" s="13">
        <f>ROUND(+'Aggregate Screens'!AN97,0)</f>
        <v>13830</v>
      </c>
      <c r="F102" s="11">
        <f t="shared" si="3"/>
        <v>10052.36</v>
      </c>
      <c r="G102" s="10">
        <f>ROUND(+'Aggregate Screens'!AC202-'Aggregate Screens'!M202,0)</f>
        <v>159961843</v>
      </c>
      <c r="H102" s="13">
        <f>ROUND(+'Aggregate Screens'!AN202,0)</f>
        <v>15387</v>
      </c>
      <c r="I102" s="11">
        <f t="shared" si="4"/>
        <v>10395.91</v>
      </c>
      <c r="K102" s="12">
        <f t="shared" si="5"/>
        <v>0.03417605418031178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Screens'!AC98-'Aggregate Screens'!M98,0)</f>
        <v>0</v>
      </c>
      <c r="E103" s="13">
        <f>ROUND(+'Aggregate Screens'!AN98,0)</f>
        <v>0</v>
      </c>
      <c r="F103" s="11">
        <f t="shared" si="3"/>
      </c>
      <c r="G103" s="10">
        <f>ROUND(+'Aggregate Screens'!AC203-'Aggregate Screens'!M203,0)</f>
        <v>34436288</v>
      </c>
      <c r="H103" s="13">
        <f>ROUND(+'Aggregate Screens'!AN203,0)</f>
        <v>1638</v>
      </c>
      <c r="I103" s="11">
        <f t="shared" si="4"/>
        <v>21023.37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Screens'!AC99-'Aggregate Screens'!M99,0)</f>
        <v>17980109</v>
      </c>
      <c r="E104" s="13">
        <f>ROUND(+'Aggregate Screens'!AN99,0)</f>
        <v>2105</v>
      </c>
      <c r="F104" s="11">
        <f t="shared" si="3"/>
        <v>8541.62</v>
      </c>
      <c r="G104" s="10">
        <f>ROUND(+'Aggregate Screens'!AC204-'Aggregate Screens'!M204,0)</f>
        <v>15028008</v>
      </c>
      <c r="H104" s="13">
        <f>ROUND(+'Aggregate Screens'!AN204,0)</f>
        <v>2056</v>
      </c>
      <c r="I104" s="11">
        <f t="shared" si="4"/>
        <v>7309.34</v>
      </c>
      <c r="K104" s="12">
        <f t="shared" si="5"/>
        <v>-0.1442677150236138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Screens'!AC100-'Aggregate Screens'!M100,0)</f>
        <v>15384637</v>
      </c>
      <c r="E105" s="13">
        <f>ROUND(+'Aggregate Screens'!AN100,0)</f>
        <v>981</v>
      </c>
      <c r="F105" s="11">
        <f t="shared" si="3"/>
        <v>15682.61</v>
      </c>
      <c r="G105" s="10">
        <f>ROUND(+'Aggregate Screens'!AC205-'Aggregate Screens'!M205,0)</f>
        <v>15770044</v>
      </c>
      <c r="H105" s="13">
        <f>ROUND(+'Aggregate Screens'!AN205,0)</f>
        <v>926</v>
      </c>
      <c r="I105" s="11">
        <f t="shared" si="4"/>
        <v>17030.29</v>
      </c>
      <c r="K105" s="12">
        <f t="shared" si="5"/>
        <v>0.08593467541436017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Screens'!AC101-'Aggregate Screens'!M101,0)</f>
        <v>7177732</v>
      </c>
      <c r="E106" s="13">
        <f>ROUND(+'Aggregate Screens'!AN101,0)</f>
        <v>567</v>
      </c>
      <c r="F106" s="11">
        <f t="shared" si="3"/>
        <v>12659.14</v>
      </c>
      <c r="G106" s="10">
        <f>ROUND(+'Aggregate Screens'!AC206-'Aggregate Screens'!M206,0)</f>
        <v>7287850</v>
      </c>
      <c r="H106" s="13">
        <f>ROUND(+'Aggregate Screens'!AN206,0)</f>
        <v>547</v>
      </c>
      <c r="I106" s="11">
        <f t="shared" si="4"/>
        <v>13323.31</v>
      </c>
      <c r="K106" s="12">
        <f t="shared" si="5"/>
        <v>0.05246564932530973</v>
      </c>
    </row>
    <row r="107" spans="4:11" ht="12">
      <c r="D107" s="10"/>
      <c r="E107" s="13"/>
      <c r="F107" s="11"/>
      <c r="G107" s="10"/>
      <c r="H107" s="13"/>
      <c r="I107" s="11"/>
      <c r="K107" s="12"/>
    </row>
    <row r="108" spans="4:9" ht="12">
      <c r="D108" s="10"/>
      <c r="E108" s="13"/>
      <c r="F108" s="11"/>
      <c r="G108" s="10"/>
      <c r="H108" s="13"/>
      <c r="I108" s="11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="75" zoomScaleNormal="75" zoomScalePageLayoutView="0" workbookViewId="0" topLeftCell="A66">
      <selection activeCell="K106" sqref="K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11.875" style="0" customWidth="1"/>
    <col min="5" max="5" width="8.875" style="0" customWidth="1"/>
    <col min="6" max="6" width="8.875" style="0" bestFit="1" customWidth="1"/>
    <col min="7" max="7" width="11.875" style="0" customWidth="1"/>
    <col min="8" max="8" width="8.875" style="0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12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9</v>
      </c>
    </row>
    <row r="4" spans="1:9" ht="12">
      <c r="A4" s="7" t="s">
        <v>11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57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9</v>
      </c>
      <c r="F8" s="14" t="s">
        <v>182</v>
      </c>
      <c r="G8" s="2" t="s">
        <v>9</v>
      </c>
      <c r="I8" s="14" t="s">
        <v>182</v>
      </c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10</v>
      </c>
      <c r="E9" s="2" t="s">
        <v>13</v>
      </c>
      <c r="F9" s="2" t="s">
        <v>13</v>
      </c>
      <c r="G9" s="2" t="s">
        <v>10</v>
      </c>
      <c r="H9" s="2" t="s">
        <v>13</v>
      </c>
      <c r="I9" s="2" t="s">
        <v>13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Screens'!AC5-'Aggregate Screens'!M5,0)</f>
        <v>776420453</v>
      </c>
      <c r="E10" s="13">
        <f>ROUND(+'Aggregate Screens'!AO5,0)</f>
        <v>246743</v>
      </c>
      <c r="F10" s="11">
        <f>IF(D10=0,"",IF(E10=0,"",ROUND(D10/E10,2)))</f>
        <v>3146.68</v>
      </c>
      <c r="G10" s="10">
        <f>ROUND(+'Aggregate Screens'!AC110-'Aggregate Screens'!M110,0)</f>
        <v>815527668</v>
      </c>
      <c r="H10" s="13">
        <f>ROUND(+'Aggregate Screens'!AO110,0)</f>
        <v>246724</v>
      </c>
      <c r="I10" s="11">
        <f>IF(G10=0,"",IF(H10=0,"",ROUND(G10/H10,2)))</f>
        <v>3305.42</v>
      </c>
      <c r="K10" s="12">
        <f>IF(D10=0,"",IF(E10=0,"",IF(G10=0,"",IF(H10=0,"",+I10/F10-1))))</f>
        <v>0.05044682014059276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Screens'!AC6-'Aggregate Screens'!M6,0)</f>
        <v>281009601</v>
      </c>
      <c r="E11" s="13">
        <f>ROUND(+'Aggregate Screens'!AO6,0)</f>
        <v>67848</v>
      </c>
      <c r="F11" s="11">
        <f aca="true" t="shared" si="0" ref="F11:F74">IF(D11=0,"",IF(E11=0,"",ROUND(D11/E11,2)))</f>
        <v>4141.75</v>
      </c>
      <c r="G11" s="10">
        <f>ROUND(+'Aggregate Screens'!AC111-'Aggregate Screens'!M111,0)</f>
        <v>292522090</v>
      </c>
      <c r="H11" s="13">
        <f>ROUND(+'Aggregate Screens'!AO111,0)</f>
        <v>69633</v>
      </c>
      <c r="I11" s="11">
        <f aca="true" t="shared" si="1" ref="I11:I74">IF(G11=0,"",IF(H11=0,"",ROUND(G11/H11,2)))</f>
        <v>4200.91</v>
      </c>
      <c r="K11" s="12">
        <f aca="true" t="shared" si="2" ref="K11:K74">IF(D11=0,"",IF(E11=0,"",IF(G11=0,"",IF(H11=0,"",+I11/F11-1))))</f>
        <v>0.014283817227017437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Screens'!AC7-'Aggregate Screens'!M7,0)</f>
        <v>16804534</v>
      </c>
      <c r="E12" s="13">
        <f>ROUND(+'Aggregate Screens'!AO7,0)</f>
        <v>7217</v>
      </c>
      <c r="F12" s="11">
        <f t="shared" si="0"/>
        <v>2328.47</v>
      </c>
      <c r="G12" s="10">
        <f>ROUND(+'Aggregate Screens'!AC112-'Aggregate Screens'!M112,0)</f>
        <v>18482665</v>
      </c>
      <c r="H12" s="13">
        <f>ROUND(+'Aggregate Screens'!AO112,0)</f>
        <v>7603</v>
      </c>
      <c r="I12" s="11">
        <f t="shared" si="1"/>
        <v>2430.97</v>
      </c>
      <c r="K12" s="12">
        <f t="shared" si="2"/>
        <v>0.04402032235759967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Screens'!AC8-'Aggregate Screens'!M8,0)</f>
        <v>687175939</v>
      </c>
      <c r="E13" s="13">
        <f>ROUND(+'Aggregate Screens'!AO8,0)</f>
        <v>215462</v>
      </c>
      <c r="F13" s="11">
        <f t="shared" si="0"/>
        <v>3189.31</v>
      </c>
      <c r="G13" s="10">
        <f>ROUND(+'Aggregate Screens'!AC113-'Aggregate Screens'!M113,0)</f>
        <v>738690004</v>
      </c>
      <c r="H13" s="13">
        <f>ROUND(+'Aggregate Screens'!AO113,0)</f>
        <v>225583</v>
      </c>
      <c r="I13" s="11">
        <f t="shared" si="1"/>
        <v>3274.58</v>
      </c>
      <c r="K13" s="12">
        <f t="shared" si="2"/>
        <v>0.026736190586678532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Screens'!AC9-'Aggregate Screens'!M9,0)</f>
        <v>509268000</v>
      </c>
      <c r="E14" s="13">
        <f>ROUND(+'Aggregate Screens'!AO9,0)</f>
        <v>107631</v>
      </c>
      <c r="F14" s="11">
        <f t="shared" si="0"/>
        <v>4731.61</v>
      </c>
      <c r="G14" s="10">
        <f>ROUND(+'Aggregate Screens'!AC114-'Aggregate Screens'!M114,0)</f>
        <v>554409000</v>
      </c>
      <c r="H14" s="13">
        <f>ROUND(+'Aggregate Screens'!AO114,0)</f>
        <v>110353</v>
      </c>
      <c r="I14" s="11">
        <f t="shared" si="1"/>
        <v>5023.96</v>
      </c>
      <c r="K14" s="12">
        <f t="shared" si="2"/>
        <v>0.06178658004357929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Screens'!AC10-'Aggregate Screens'!M10,0)</f>
        <v>90636666</v>
      </c>
      <c r="E15" s="13">
        <f>ROUND(+'Aggregate Screens'!AO10,0)</f>
        <v>5407</v>
      </c>
      <c r="F15" s="11">
        <f t="shared" si="0"/>
        <v>16762.84</v>
      </c>
      <c r="G15" s="10">
        <f>ROUND(+'Aggregate Screens'!AC115-'Aggregate Screens'!M115,0)</f>
        <v>25841594</v>
      </c>
      <c r="H15" s="13">
        <f>ROUND(+'Aggregate Screens'!AO115,0)</f>
        <v>5334</v>
      </c>
      <c r="I15" s="11">
        <f t="shared" si="1"/>
        <v>4844.69</v>
      </c>
      <c r="K15" s="12">
        <f t="shared" si="2"/>
        <v>-0.7109863245130301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Screens'!AC11-'Aggregate Screens'!M11,0)</f>
        <v>23621870</v>
      </c>
      <c r="E16" s="13">
        <f>ROUND(+'Aggregate Screens'!AO11,0)</f>
        <v>10281</v>
      </c>
      <c r="F16" s="11">
        <f t="shared" si="0"/>
        <v>2297.62</v>
      </c>
      <c r="G16" s="10">
        <f>ROUND(+'Aggregate Screens'!AC116-'Aggregate Screens'!M116,0)</f>
        <v>22158349</v>
      </c>
      <c r="H16" s="13">
        <f>ROUND(+'Aggregate Screens'!AO116,0)</f>
        <v>9429</v>
      </c>
      <c r="I16" s="11">
        <f t="shared" si="1"/>
        <v>2350.02</v>
      </c>
      <c r="K16" s="12">
        <f t="shared" si="2"/>
        <v>0.02280620816322987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Screens'!AC12-'Aggregate Screens'!M12,0)</f>
        <v>64584796</v>
      </c>
      <c r="E17" s="13">
        <f>ROUND(+'Aggregate Screens'!AO12,0)</f>
        <v>16620</v>
      </c>
      <c r="F17" s="11">
        <f t="shared" si="0"/>
        <v>3885.97</v>
      </c>
      <c r="G17" s="10">
        <f>ROUND(+'Aggregate Screens'!AC117-'Aggregate Screens'!M117,0)</f>
        <v>76140406</v>
      </c>
      <c r="H17" s="13">
        <f>ROUND(+'Aggregate Screens'!AO117,0)</f>
        <v>17430</v>
      </c>
      <c r="I17" s="11">
        <f t="shared" si="1"/>
        <v>4368.35</v>
      </c>
      <c r="K17" s="12">
        <f t="shared" si="2"/>
        <v>0.12413374266914068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Screens'!AC13-'Aggregate Screens'!M13,0)</f>
        <v>14970380</v>
      </c>
      <c r="E18" s="13">
        <f>ROUND(+'Aggregate Screens'!AO13,0)</f>
        <v>5683</v>
      </c>
      <c r="F18" s="11">
        <f t="shared" si="0"/>
        <v>2634.24</v>
      </c>
      <c r="G18" s="10">
        <f>ROUND(+'Aggregate Screens'!AC118-'Aggregate Screens'!M118,0)</f>
        <v>16075551</v>
      </c>
      <c r="H18" s="13">
        <f>ROUND(+'Aggregate Screens'!AO118,0)</f>
        <v>5686</v>
      </c>
      <c r="I18" s="11">
        <f t="shared" si="1"/>
        <v>2827.22</v>
      </c>
      <c r="K18" s="12">
        <f t="shared" si="2"/>
        <v>0.07325832118561704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Screens'!AC14-'Aggregate Screens'!M14,0)</f>
        <v>194879252</v>
      </c>
      <c r="E19" s="13">
        <f>ROUND(+'Aggregate Screens'!AO14,0)</f>
        <v>96274</v>
      </c>
      <c r="F19" s="11">
        <f t="shared" si="0"/>
        <v>2024.21</v>
      </c>
      <c r="G19" s="10">
        <f>ROUND(+'Aggregate Screens'!AC119-'Aggregate Screens'!M119,0)</f>
        <v>206823709</v>
      </c>
      <c r="H19" s="13">
        <f>ROUND(+'Aggregate Screens'!AO119,0)</f>
        <v>97234</v>
      </c>
      <c r="I19" s="11">
        <f t="shared" si="1"/>
        <v>2127.07</v>
      </c>
      <c r="K19" s="12">
        <f t="shared" si="2"/>
        <v>0.050814885807302757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Screens'!AC15-'Aggregate Screens'!M15,0)</f>
        <v>654172000</v>
      </c>
      <c r="E20" s="13">
        <f>ROUND(+'Aggregate Screens'!AO15,0)</f>
        <v>188656</v>
      </c>
      <c r="F20" s="11">
        <f t="shared" si="0"/>
        <v>3467.54</v>
      </c>
      <c r="G20" s="10">
        <f>ROUND(+'Aggregate Screens'!AC120-'Aggregate Screens'!M120,0)</f>
        <v>680020000</v>
      </c>
      <c r="H20" s="13">
        <f>ROUND(+'Aggregate Screens'!AO120,0)</f>
        <v>190160</v>
      </c>
      <c r="I20" s="11">
        <f t="shared" si="1"/>
        <v>3576.04</v>
      </c>
      <c r="K20" s="12">
        <f t="shared" si="2"/>
        <v>0.03129019420107637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Screens'!AC16-'Aggregate Screens'!M16,0)</f>
        <v>448106795</v>
      </c>
      <c r="E21" s="13">
        <f>ROUND(+'Aggregate Screens'!AO16,0)</f>
        <v>162513</v>
      </c>
      <c r="F21" s="11">
        <f t="shared" si="0"/>
        <v>2757.36</v>
      </c>
      <c r="G21" s="10">
        <f>ROUND(+'Aggregate Screens'!AC121-'Aggregate Screens'!M121,0)</f>
        <v>476718668</v>
      </c>
      <c r="H21" s="13">
        <f>ROUND(+'Aggregate Screens'!AO121,0)</f>
        <v>157785</v>
      </c>
      <c r="I21" s="11">
        <f t="shared" si="1"/>
        <v>3021.32</v>
      </c>
      <c r="K21" s="12">
        <f t="shared" si="2"/>
        <v>0.09572924826645779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Screens'!AC17-'Aggregate Screens'!M17,0)</f>
        <v>26638551</v>
      </c>
      <c r="E22" s="13">
        <f>ROUND(+'Aggregate Screens'!AO17,0)</f>
        <v>12806</v>
      </c>
      <c r="F22" s="11">
        <f t="shared" si="0"/>
        <v>2080.16</v>
      </c>
      <c r="G22" s="10">
        <f>ROUND(+'Aggregate Screens'!AC122-'Aggregate Screens'!M122,0)</f>
        <v>33052822</v>
      </c>
      <c r="H22" s="13">
        <f>ROUND(+'Aggregate Screens'!AO122,0)</f>
        <v>15089</v>
      </c>
      <c r="I22" s="11">
        <f t="shared" si="1"/>
        <v>2190.52</v>
      </c>
      <c r="K22" s="12">
        <f t="shared" si="2"/>
        <v>0.05305361126067232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Screens'!AC18-'Aggregate Screens'!M18,0)</f>
        <v>165668171</v>
      </c>
      <c r="E23" s="13">
        <f>ROUND(+'Aggregate Screens'!AO18,0)</f>
        <v>71741</v>
      </c>
      <c r="F23" s="11">
        <f t="shared" si="0"/>
        <v>2309.25</v>
      </c>
      <c r="G23" s="10">
        <f>ROUND(+'Aggregate Screens'!AC123-'Aggregate Screens'!M123,0)</f>
        <v>235652749</v>
      </c>
      <c r="H23" s="13">
        <f>ROUND(+'Aggregate Screens'!AO123,0)</f>
        <v>90940</v>
      </c>
      <c r="I23" s="11">
        <f t="shared" si="1"/>
        <v>2591.3</v>
      </c>
      <c r="K23" s="12">
        <f t="shared" si="2"/>
        <v>0.12213922269135002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Screens'!AC19-'Aggregate Screens'!M19,0)</f>
        <v>121970557</v>
      </c>
      <c r="E24" s="13">
        <f>ROUND(+'Aggregate Screens'!AO19,0)</f>
        <v>52423</v>
      </c>
      <c r="F24" s="11">
        <f t="shared" si="0"/>
        <v>2326.66</v>
      </c>
      <c r="G24" s="10">
        <f>ROUND(+'Aggregate Screens'!AC124-'Aggregate Screens'!M124,0)</f>
        <v>128320415</v>
      </c>
      <c r="H24" s="13">
        <f>ROUND(+'Aggregate Screens'!AO124,0)</f>
        <v>50781</v>
      </c>
      <c r="I24" s="11">
        <f t="shared" si="1"/>
        <v>2526.94</v>
      </c>
      <c r="K24" s="12">
        <f t="shared" si="2"/>
        <v>0.08608047587528911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Screens'!AC20-'Aggregate Screens'!M20,0)</f>
        <v>101372835</v>
      </c>
      <c r="E25" s="13">
        <f>ROUND(+'Aggregate Screens'!AO20,0)</f>
        <v>42789</v>
      </c>
      <c r="F25" s="11">
        <f t="shared" si="0"/>
        <v>2369.13</v>
      </c>
      <c r="G25" s="10">
        <f>ROUND(+'Aggregate Screens'!AC125-'Aggregate Screens'!M125,0)</f>
        <v>112873039</v>
      </c>
      <c r="H25" s="13">
        <f>ROUND(+'Aggregate Screens'!AO125,0)</f>
        <v>45992</v>
      </c>
      <c r="I25" s="11">
        <f t="shared" si="1"/>
        <v>2454.19</v>
      </c>
      <c r="K25" s="12">
        <f t="shared" si="2"/>
        <v>0.03590347511533776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Screens'!AC21-'Aggregate Screens'!M21,0)</f>
        <v>35695673</v>
      </c>
      <c r="E26" s="13">
        <f>ROUND(+'Aggregate Screens'!AO21,0)</f>
        <v>12342</v>
      </c>
      <c r="F26" s="11">
        <f t="shared" si="0"/>
        <v>2892.21</v>
      </c>
      <c r="G26" s="10">
        <f>ROUND(+'Aggregate Screens'!AC126-'Aggregate Screens'!M126,0)</f>
        <v>42413241</v>
      </c>
      <c r="H26" s="13">
        <f>ROUND(+'Aggregate Screens'!AO126,0)</f>
        <v>12989</v>
      </c>
      <c r="I26" s="11">
        <f t="shared" si="1"/>
        <v>3265.32</v>
      </c>
      <c r="K26" s="12">
        <f t="shared" si="2"/>
        <v>0.12900515522731748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Screens'!AC22-'Aggregate Screens'!M22,0)</f>
        <v>12632104</v>
      </c>
      <c r="E27" s="13">
        <f>ROUND(+'Aggregate Screens'!AO22,0)</f>
        <v>4951</v>
      </c>
      <c r="F27" s="11">
        <f t="shared" si="0"/>
        <v>2551.42</v>
      </c>
      <c r="G27" s="10">
        <f>ROUND(+'Aggregate Screens'!AC127-'Aggregate Screens'!M127,0)</f>
        <v>13654847</v>
      </c>
      <c r="H27" s="13">
        <f>ROUND(+'Aggregate Screens'!AO127,0)</f>
        <v>4598</v>
      </c>
      <c r="I27" s="11">
        <f t="shared" si="1"/>
        <v>2969.74</v>
      </c>
      <c r="K27" s="12">
        <f t="shared" si="2"/>
        <v>0.16395575797007145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Screens'!AC23-'Aggregate Screens'!M23,0)</f>
        <v>27853550</v>
      </c>
      <c r="E28" s="13">
        <f>ROUND(+'Aggregate Screens'!AO23,0)</f>
        <v>9302</v>
      </c>
      <c r="F28" s="11">
        <f t="shared" si="0"/>
        <v>2994.36</v>
      </c>
      <c r="G28" s="10">
        <f>ROUND(+'Aggregate Screens'!AC128-'Aggregate Screens'!M128,0)</f>
        <v>31064428</v>
      </c>
      <c r="H28" s="13">
        <f>ROUND(+'Aggregate Screens'!AO128,0)</f>
        <v>7467</v>
      </c>
      <c r="I28" s="11">
        <f t="shared" si="1"/>
        <v>4160.23</v>
      </c>
      <c r="K28" s="12">
        <f t="shared" si="2"/>
        <v>0.38935532133744744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Screens'!AC24-'Aggregate Screens'!M24,0)</f>
        <v>115842321</v>
      </c>
      <c r="E29" s="13">
        <f>ROUND(+'Aggregate Screens'!AO24,0)</f>
        <v>52044</v>
      </c>
      <c r="F29" s="11">
        <f t="shared" si="0"/>
        <v>2225.85</v>
      </c>
      <c r="G29" s="10">
        <f>ROUND(+'Aggregate Screens'!AC129-'Aggregate Screens'!M129,0)</f>
        <v>125777680</v>
      </c>
      <c r="H29" s="13">
        <f>ROUND(+'Aggregate Screens'!AO129,0)</f>
        <v>47783</v>
      </c>
      <c r="I29" s="11">
        <f t="shared" si="1"/>
        <v>2632.27</v>
      </c>
      <c r="K29" s="12">
        <f t="shared" si="2"/>
        <v>0.1825909203225735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Screens'!AC25-'Aggregate Screens'!M25,0)</f>
        <v>18269989</v>
      </c>
      <c r="E30" s="13">
        <f>ROUND(+'Aggregate Screens'!AO25,0)</f>
        <v>8120</v>
      </c>
      <c r="F30" s="11">
        <f t="shared" si="0"/>
        <v>2250</v>
      </c>
      <c r="G30" s="10">
        <f>ROUND(+'Aggregate Screens'!AC130-'Aggregate Screens'!M130,0)</f>
        <v>18353541</v>
      </c>
      <c r="H30" s="13">
        <f>ROUND(+'Aggregate Screens'!AO130,0)</f>
        <v>6812</v>
      </c>
      <c r="I30" s="11">
        <f t="shared" si="1"/>
        <v>2694.3</v>
      </c>
      <c r="K30" s="12">
        <f t="shared" si="2"/>
        <v>0.19746666666666668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Screens'!AC26-'Aggregate Screens'!M26,0)</f>
        <v>13806141</v>
      </c>
      <c r="E31" s="13">
        <f>ROUND(+'Aggregate Screens'!AO26,0)</f>
        <v>6879</v>
      </c>
      <c r="F31" s="11">
        <f t="shared" si="0"/>
        <v>2007</v>
      </c>
      <c r="G31" s="10">
        <f>ROUND(+'Aggregate Screens'!AC131-'Aggregate Screens'!M131,0)</f>
        <v>14340575</v>
      </c>
      <c r="H31" s="13">
        <f>ROUND(+'Aggregate Screens'!AO131,0)</f>
        <v>6421</v>
      </c>
      <c r="I31" s="11">
        <f t="shared" si="1"/>
        <v>2233.39</v>
      </c>
      <c r="K31" s="12">
        <f t="shared" si="2"/>
        <v>0.11280019930244145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Screens'!AC27-'Aggregate Screens'!M27,0)</f>
        <v>282610973</v>
      </c>
      <c r="E32" s="13">
        <f>ROUND(+'Aggregate Screens'!AO27,0)</f>
        <v>134858</v>
      </c>
      <c r="F32" s="11">
        <f t="shared" si="0"/>
        <v>2095.62</v>
      </c>
      <c r="G32" s="10">
        <f>ROUND(+'Aggregate Screens'!AC132-'Aggregate Screens'!M132,0)</f>
        <v>309819719</v>
      </c>
      <c r="H32" s="13">
        <f>ROUND(+'Aggregate Screens'!AO132,0)</f>
        <v>143150</v>
      </c>
      <c r="I32" s="11">
        <f t="shared" si="1"/>
        <v>2164.3</v>
      </c>
      <c r="K32" s="12">
        <f t="shared" si="2"/>
        <v>0.032773117263626084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Screens'!AC28-'Aggregate Screens'!M28,0)</f>
        <v>95184813</v>
      </c>
      <c r="E33" s="13">
        <f>ROUND(+'Aggregate Screens'!AO28,0)</f>
        <v>37512</v>
      </c>
      <c r="F33" s="11">
        <f t="shared" si="0"/>
        <v>2537.45</v>
      </c>
      <c r="G33" s="10">
        <f>ROUND(+'Aggregate Screens'!AC133-'Aggregate Screens'!M133,0)</f>
        <v>101423810</v>
      </c>
      <c r="H33" s="13">
        <f>ROUND(+'Aggregate Screens'!AO133,0)</f>
        <v>37555</v>
      </c>
      <c r="I33" s="11">
        <f t="shared" si="1"/>
        <v>2700.67</v>
      </c>
      <c r="K33" s="12">
        <f t="shared" si="2"/>
        <v>0.06432442018561946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Screens'!AC29-'Aggregate Screens'!M29,0)</f>
        <v>61183402</v>
      </c>
      <c r="E34" s="13">
        <f>ROUND(+'Aggregate Screens'!AO29,0)</f>
        <v>21432</v>
      </c>
      <c r="F34" s="11">
        <f t="shared" si="0"/>
        <v>2854.77</v>
      </c>
      <c r="G34" s="10">
        <f>ROUND(+'Aggregate Screens'!AC134-'Aggregate Screens'!M134,0)</f>
        <v>64841289</v>
      </c>
      <c r="H34" s="13">
        <f>ROUND(+'Aggregate Screens'!AO134,0)</f>
        <v>23335</v>
      </c>
      <c r="I34" s="11">
        <f t="shared" si="1"/>
        <v>2778.71</v>
      </c>
      <c r="K34" s="12">
        <f t="shared" si="2"/>
        <v>-0.02664312711707073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Screens'!AC30-'Aggregate Screens'!M30,0)</f>
        <v>23863076</v>
      </c>
      <c r="E35" s="13">
        <f>ROUND(+'Aggregate Screens'!AO30,0)</f>
        <v>6826</v>
      </c>
      <c r="F35" s="11">
        <f t="shared" si="0"/>
        <v>3495.91</v>
      </c>
      <c r="G35" s="10">
        <f>ROUND(+'Aggregate Screens'!AC135-'Aggregate Screens'!M135,0)</f>
        <v>22955759</v>
      </c>
      <c r="H35" s="13">
        <f>ROUND(+'Aggregate Screens'!AO135,0)</f>
        <v>6529</v>
      </c>
      <c r="I35" s="11">
        <f t="shared" si="1"/>
        <v>3515.97</v>
      </c>
      <c r="K35" s="12">
        <f t="shared" si="2"/>
        <v>0.0057381339908635365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Screens'!AC31-'Aggregate Screens'!M31,0)</f>
        <v>5809781</v>
      </c>
      <c r="E36" s="13">
        <f>ROUND(+'Aggregate Screens'!AO31,0)</f>
        <v>798</v>
      </c>
      <c r="F36" s="11">
        <f t="shared" si="0"/>
        <v>7280.43</v>
      </c>
      <c r="G36" s="10">
        <f>ROUND(+'Aggregate Screens'!AC136-'Aggregate Screens'!M136,0)</f>
        <v>5963304</v>
      </c>
      <c r="H36" s="13">
        <f>ROUND(+'Aggregate Screens'!AO136,0)</f>
        <v>553</v>
      </c>
      <c r="I36" s="11">
        <f t="shared" si="1"/>
        <v>10783.55</v>
      </c>
      <c r="K36" s="12">
        <f t="shared" si="2"/>
        <v>0.48116938147884114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Screens'!AC32-'Aggregate Screens'!M32,0)</f>
        <v>232418068</v>
      </c>
      <c r="E37" s="13">
        <f>ROUND(+'Aggregate Screens'!AO32,0)</f>
        <v>83605</v>
      </c>
      <c r="F37" s="11">
        <f t="shared" si="0"/>
        <v>2779.95</v>
      </c>
      <c r="G37" s="10">
        <f>ROUND(+'Aggregate Screens'!AC137-'Aggregate Screens'!M137,0)</f>
        <v>233649615</v>
      </c>
      <c r="H37" s="13">
        <f>ROUND(+'Aggregate Screens'!AO137,0)</f>
        <v>83532</v>
      </c>
      <c r="I37" s="11">
        <f t="shared" si="1"/>
        <v>2797.13</v>
      </c>
      <c r="K37" s="12">
        <f t="shared" si="2"/>
        <v>0.0061799672655984406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Screens'!AC33-'Aggregate Screens'!M33,0)</f>
        <v>5543884</v>
      </c>
      <c r="E38" s="13">
        <f>ROUND(+'Aggregate Screens'!AO33,0)</f>
        <v>1107</v>
      </c>
      <c r="F38" s="11">
        <f t="shared" si="0"/>
        <v>5008.03</v>
      </c>
      <c r="G38" s="10">
        <f>ROUND(+'Aggregate Screens'!AC138-'Aggregate Screens'!M138,0)</f>
        <v>6528986</v>
      </c>
      <c r="H38" s="13">
        <f>ROUND(+'Aggregate Screens'!AO138,0)</f>
        <v>2120</v>
      </c>
      <c r="I38" s="11">
        <f t="shared" si="1"/>
        <v>3079.71</v>
      </c>
      <c r="K38" s="12">
        <f t="shared" si="2"/>
        <v>-0.3850456167395163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Screens'!AC34-'Aggregate Screens'!M34,0)</f>
        <v>428264410</v>
      </c>
      <c r="E39" s="13">
        <f>ROUND(+'Aggregate Screens'!AO34,0)</f>
        <v>155917</v>
      </c>
      <c r="F39" s="11">
        <f t="shared" si="0"/>
        <v>2746.75</v>
      </c>
      <c r="G39" s="10">
        <f>ROUND(+'Aggregate Screens'!AC139-'Aggregate Screens'!M139,0)</f>
        <v>446405583</v>
      </c>
      <c r="H39" s="13">
        <f>ROUND(+'Aggregate Screens'!AO139,0)</f>
        <v>161567</v>
      </c>
      <c r="I39" s="11">
        <f t="shared" si="1"/>
        <v>2762.98</v>
      </c>
      <c r="K39" s="12">
        <f t="shared" si="2"/>
        <v>0.005908801310639866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Screens'!AC35-'Aggregate Screens'!M35,0)</f>
        <v>51200930</v>
      </c>
      <c r="E40" s="13">
        <f>ROUND(+'Aggregate Screens'!AO35,0)</f>
        <v>14177</v>
      </c>
      <c r="F40" s="11">
        <f t="shared" si="0"/>
        <v>3611.55</v>
      </c>
      <c r="G40" s="10">
        <f>ROUND(+'Aggregate Screens'!AC140-'Aggregate Screens'!M140,0)</f>
        <v>58723304</v>
      </c>
      <c r="H40" s="13">
        <f>ROUND(+'Aggregate Screens'!AO140,0)</f>
        <v>14446</v>
      </c>
      <c r="I40" s="11">
        <f t="shared" si="1"/>
        <v>4065.02</v>
      </c>
      <c r="K40" s="12">
        <f t="shared" si="2"/>
        <v>0.1255610471958022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Screens'!AC36-'Aggregate Screens'!M36,0)</f>
        <v>13885710</v>
      </c>
      <c r="E41" s="13">
        <f>ROUND(+'Aggregate Screens'!AO36,0)</f>
        <v>5439</v>
      </c>
      <c r="F41" s="11">
        <f t="shared" si="0"/>
        <v>2552.99</v>
      </c>
      <c r="G41" s="10">
        <f>ROUND(+'Aggregate Screens'!AC141-'Aggregate Screens'!M141,0)</f>
        <v>16385754</v>
      </c>
      <c r="H41" s="13">
        <f>ROUND(+'Aggregate Screens'!AO141,0)</f>
        <v>6577</v>
      </c>
      <c r="I41" s="11">
        <f t="shared" si="1"/>
        <v>2491.37</v>
      </c>
      <c r="K41" s="12">
        <f t="shared" si="2"/>
        <v>-0.02413640476460932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Screens'!AC37-'Aggregate Screens'!M37,0)</f>
        <v>107824696</v>
      </c>
      <c r="E42" s="13">
        <f>ROUND(+'Aggregate Screens'!AO37,0)</f>
        <v>44303</v>
      </c>
      <c r="F42" s="11">
        <f t="shared" si="0"/>
        <v>2433.8</v>
      </c>
      <c r="G42" s="10">
        <f>ROUND(+'Aggregate Screens'!AC142-'Aggregate Screens'!M142,0)</f>
        <v>106686357</v>
      </c>
      <c r="H42" s="13">
        <f>ROUND(+'Aggregate Screens'!AO142,0)</f>
        <v>42754</v>
      </c>
      <c r="I42" s="11">
        <f t="shared" si="1"/>
        <v>2495.35</v>
      </c>
      <c r="K42" s="12">
        <f t="shared" si="2"/>
        <v>0.025289670474155423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Screens'!AC38-'Aggregate Screens'!M38,0)</f>
        <v>49355461</v>
      </c>
      <c r="E43" s="13">
        <f>ROUND(+'Aggregate Screens'!AO38,0)</f>
        <v>25525</v>
      </c>
      <c r="F43" s="11">
        <f t="shared" si="0"/>
        <v>1933.61</v>
      </c>
      <c r="G43" s="10">
        <f>ROUND(+'Aggregate Screens'!AC143-'Aggregate Screens'!M143,0)</f>
        <v>53445792</v>
      </c>
      <c r="H43" s="13">
        <f>ROUND(+'Aggregate Screens'!AO143,0)</f>
        <v>23028</v>
      </c>
      <c r="I43" s="11">
        <f t="shared" si="1"/>
        <v>2320.9</v>
      </c>
      <c r="K43" s="12">
        <f t="shared" si="2"/>
        <v>0.2002937510666578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Screens'!AC39-'Aggregate Screens'!M39,0)</f>
        <v>38649608</v>
      </c>
      <c r="E44" s="13">
        <f>ROUND(+'Aggregate Screens'!AO39,0)</f>
        <v>16230</v>
      </c>
      <c r="F44" s="11">
        <f t="shared" si="0"/>
        <v>2381.37</v>
      </c>
      <c r="G44" s="10">
        <f>ROUND(+'Aggregate Screens'!AC144-'Aggregate Screens'!M144,0)</f>
        <v>41076516</v>
      </c>
      <c r="H44" s="13">
        <f>ROUND(+'Aggregate Screens'!AO144,0)</f>
        <v>14660</v>
      </c>
      <c r="I44" s="11">
        <f t="shared" si="1"/>
        <v>2801.95</v>
      </c>
      <c r="K44" s="12">
        <f t="shared" si="2"/>
        <v>0.17661262214607554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Screens'!AC40-'Aggregate Screens'!M40,0)</f>
        <v>15953717</v>
      </c>
      <c r="E45" s="13">
        <f>ROUND(+'Aggregate Screens'!AO40,0)</f>
        <v>7978</v>
      </c>
      <c r="F45" s="11">
        <f t="shared" si="0"/>
        <v>1999.71</v>
      </c>
      <c r="G45" s="10">
        <f>ROUND(+'Aggregate Screens'!AC145-'Aggregate Screens'!M145,0)</f>
        <v>17506301</v>
      </c>
      <c r="H45" s="13">
        <f>ROUND(+'Aggregate Screens'!AO145,0)</f>
        <v>6476</v>
      </c>
      <c r="I45" s="11">
        <f t="shared" si="1"/>
        <v>2703.26</v>
      </c>
      <c r="K45" s="12">
        <f t="shared" si="2"/>
        <v>0.35182601477214215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Screens'!AC41-'Aggregate Screens'!M41,0)</f>
        <v>47909256</v>
      </c>
      <c r="E46" s="13">
        <f>ROUND(+'Aggregate Screens'!AO41,0)</f>
        <v>17117</v>
      </c>
      <c r="F46" s="11">
        <f t="shared" si="0"/>
        <v>2798.93</v>
      </c>
      <c r="G46" s="10">
        <f>ROUND(+'Aggregate Screens'!AC146-'Aggregate Screens'!M146,0)</f>
        <v>0</v>
      </c>
      <c r="H46" s="13">
        <f>ROUND(+'Aggregate Screens'!AO146,0)</f>
        <v>0</v>
      </c>
      <c r="I46" s="11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Screens'!AC42-'Aggregate Screens'!M42,0)</f>
        <v>4916747</v>
      </c>
      <c r="E47" s="13">
        <f>ROUND(+'Aggregate Screens'!AO42,0)</f>
        <v>2102</v>
      </c>
      <c r="F47" s="11">
        <f t="shared" si="0"/>
        <v>2339.08</v>
      </c>
      <c r="G47" s="10">
        <f>ROUND(+'Aggregate Screens'!AC147-'Aggregate Screens'!M147,0)</f>
        <v>5185887</v>
      </c>
      <c r="H47" s="13">
        <f>ROUND(+'Aggregate Screens'!AO147,0)</f>
        <v>2021</v>
      </c>
      <c r="I47" s="11">
        <f t="shared" si="1"/>
        <v>2566</v>
      </c>
      <c r="K47" s="12">
        <f t="shared" si="2"/>
        <v>0.09701250064127787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Screens'!AC43-'Aggregate Screens'!M43,0)</f>
        <v>16216964</v>
      </c>
      <c r="E48" s="13">
        <f>ROUND(+'Aggregate Screens'!AO43,0)</f>
        <v>6109</v>
      </c>
      <c r="F48" s="11">
        <f t="shared" si="0"/>
        <v>2654.6</v>
      </c>
      <c r="G48" s="10">
        <f>ROUND(+'Aggregate Screens'!AC148-'Aggregate Screens'!M148,0)</f>
        <v>16978285</v>
      </c>
      <c r="H48" s="13">
        <f>ROUND(+'Aggregate Screens'!AO148,0)</f>
        <v>6032</v>
      </c>
      <c r="I48" s="11">
        <f t="shared" si="1"/>
        <v>2814.7</v>
      </c>
      <c r="K48" s="12">
        <f t="shared" si="2"/>
        <v>0.06031040458072767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Screens'!AC44-'Aggregate Screens'!M44,0)</f>
        <v>202109155</v>
      </c>
      <c r="E49" s="13">
        <f>ROUND(+'Aggregate Screens'!AO44,0)</f>
        <v>94731</v>
      </c>
      <c r="F49" s="11">
        <f t="shared" si="0"/>
        <v>2133.51</v>
      </c>
      <c r="G49" s="10">
        <f>ROUND(+'Aggregate Screens'!AC149-'Aggregate Screens'!M149,0)</f>
        <v>209142172</v>
      </c>
      <c r="H49" s="13">
        <f>ROUND(+'Aggregate Screens'!AO149,0)</f>
        <v>89810</v>
      </c>
      <c r="I49" s="11">
        <f t="shared" si="1"/>
        <v>2328.72</v>
      </c>
      <c r="K49" s="12">
        <f t="shared" si="2"/>
        <v>0.09149711039554509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Screens'!AC45-'Aggregate Screens'!M45,0)</f>
        <v>642045558</v>
      </c>
      <c r="E50" s="13">
        <f>ROUND(+'Aggregate Screens'!AO45,0)</f>
        <v>183513</v>
      </c>
      <c r="F50" s="11">
        <f t="shared" si="0"/>
        <v>3498.64</v>
      </c>
      <c r="G50" s="10">
        <f>ROUND(+'Aggregate Screens'!AC150-'Aggregate Screens'!M150,0)</f>
        <v>666865889</v>
      </c>
      <c r="H50" s="13">
        <f>ROUND(+'Aggregate Screens'!AO150,0)</f>
        <v>181506</v>
      </c>
      <c r="I50" s="11">
        <f t="shared" si="1"/>
        <v>3674.07</v>
      </c>
      <c r="K50" s="12">
        <f t="shared" si="2"/>
        <v>0.05014234102394077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Screens'!AC46-'Aggregate Screens'!M46,0)</f>
        <v>10745775</v>
      </c>
      <c r="E51" s="13">
        <f>ROUND(+'Aggregate Screens'!AO46,0)</f>
        <v>23636</v>
      </c>
      <c r="F51" s="11">
        <f t="shared" si="0"/>
        <v>454.64</v>
      </c>
      <c r="G51" s="10">
        <f>ROUND(+'Aggregate Screens'!AC151-'Aggregate Screens'!M151,0)</f>
        <v>11476083</v>
      </c>
      <c r="H51" s="13">
        <f>ROUND(+'Aggregate Screens'!AO151,0)</f>
        <v>27083</v>
      </c>
      <c r="I51" s="11">
        <f t="shared" si="1"/>
        <v>423.74</v>
      </c>
      <c r="K51" s="12">
        <f t="shared" si="2"/>
        <v>-0.06796586310047503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Screens'!AC47-'Aggregate Screens'!M47,0)</f>
        <v>228528295</v>
      </c>
      <c r="E52" s="13">
        <f>ROUND(+'Aggregate Screens'!AO47,0)</f>
        <v>94018</v>
      </c>
      <c r="F52" s="11">
        <f t="shared" si="0"/>
        <v>2430.69</v>
      </c>
      <c r="G52" s="10">
        <f>ROUND(+'Aggregate Screens'!AC152-'Aggregate Screens'!M152,0)</f>
        <v>234353407</v>
      </c>
      <c r="H52" s="13">
        <f>ROUND(+'Aggregate Screens'!AO152,0)</f>
        <v>94471</v>
      </c>
      <c r="I52" s="11">
        <f t="shared" si="1"/>
        <v>2480.69</v>
      </c>
      <c r="K52" s="12">
        <f t="shared" si="2"/>
        <v>0.020570290740489217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Screens'!AC48-'Aggregate Screens'!M48,0)</f>
        <v>290212877</v>
      </c>
      <c r="E53" s="13">
        <f>ROUND(+'Aggregate Screens'!AO48,0)</f>
        <v>103670</v>
      </c>
      <c r="F53" s="11">
        <f t="shared" si="0"/>
        <v>2799.39</v>
      </c>
      <c r="G53" s="10">
        <f>ROUND(+'Aggregate Screens'!AC153-'Aggregate Screens'!M153,0)</f>
        <v>337929470</v>
      </c>
      <c r="H53" s="13">
        <f>ROUND(+'Aggregate Screens'!AO153,0)</f>
        <v>118478</v>
      </c>
      <c r="I53" s="11">
        <f t="shared" si="1"/>
        <v>2852.26</v>
      </c>
      <c r="K53" s="12">
        <f t="shared" si="2"/>
        <v>0.018886257363211367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Screens'!AC49-'Aggregate Screens'!M49,0)</f>
        <v>127208163</v>
      </c>
      <c r="E54" s="13">
        <f>ROUND(+'Aggregate Screens'!AO49,0)</f>
        <v>53631</v>
      </c>
      <c r="F54" s="11">
        <f t="shared" si="0"/>
        <v>2371.91</v>
      </c>
      <c r="G54" s="10">
        <f>ROUND(+'Aggregate Screens'!AC154-'Aggregate Screens'!M154,0)</f>
        <v>134993921</v>
      </c>
      <c r="H54" s="13">
        <f>ROUND(+'Aggregate Screens'!AO154,0)</f>
        <v>54150</v>
      </c>
      <c r="I54" s="11">
        <f t="shared" si="1"/>
        <v>2492.96</v>
      </c>
      <c r="K54" s="12">
        <f t="shared" si="2"/>
        <v>0.05103482003954629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Screens'!AC50-'Aggregate Screens'!M50,0)</f>
        <v>59672265</v>
      </c>
      <c r="E55" s="13">
        <f>ROUND(+'Aggregate Screens'!AO50,0)</f>
        <v>27830</v>
      </c>
      <c r="F55" s="11">
        <f t="shared" si="0"/>
        <v>2144.17</v>
      </c>
      <c r="G55" s="10">
        <f>ROUND(+'Aggregate Screens'!AC155-'Aggregate Screens'!M155,0)</f>
        <v>68069417</v>
      </c>
      <c r="H55" s="13">
        <f>ROUND(+'Aggregate Screens'!AO155,0)</f>
        <v>28802</v>
      </c>
      <c r="I55" s="11">
        <f t="shared" si="1"/>
        <v>2363.36</v>
      </c>
      <c r="K55" s="12">
        <f t="shared" si="2"/>
        <v>0.10222603618183257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Screens'!AC51-'Aggregate Screens'!M51,0)</f>
        <v>19737029</v>
      </c>
      <c r="E56" s="13">
        <f>ROUND(+'Aggregate Screens'!AO51,0)</f>
        <v>7495</v>
      </c>
      <c r="F56" s="11">
        <f t="shared" si="0"/>
        <v>2633.36</v>
      </c>
      <c r="G56" s="10">
        <f>ROUND(+'Aggregate Screens'!AC156-'Aggregate Screens'!M156,0)</f>
        <v>19894533</v>
      </c>
      <c r="H56" s="13">
        <f>ROUND(+'Aggregate Screens'!AO156,0)</f>
        <v>6879</v>
      </c>
      <c r="I56" s="11">
        <f t="shared" si="1"/>
        <v>2892.07</v>
      </c>
      <c r="K56" s="12">
        <f t="shared" si="2"/>
        <v>0.09824330892851729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Screens'!AC52-'Aggregate Screens'!M52,0)</f>
        <v>156668127</v>
      </c>
      <c r="E57" s="13">
        <f>ROUND(+'Aggregate Screens'!AO52,0)</f>
        <v>62912</v>
      </c>
      <c r="F57" s="11">
        <f t="shared" si="0"/>
        <v>2490.27</v>
      </c>
      <c r="G57" s="10">
        <f>ROUND(+'Aggregate Screens'!AC157-'Aggregate Screens'!M157,0)</f>
        <v>172716472</v>
      </c>
      <c r="H57" s="13">
        <f>ROUND(+'Aggregate Screens'!AO157,0)</f>
        <v>65950</v>
      </c>
      <c r="I57" s="11">
        <f t="shared" si="1"/>
        <v>2618.9</v>
      </c>
      <c r="K57" s="12">
        <f t="shared" si="2"/>
        <v>0.05165303360679774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Screens'!AC53-'Aggregate Screens'!M53,0)</f>
        <v>162557338</v>
      </c>
      <c r="E58" s="13">
        <f>ROUND(+'Aggregate Screens'!AO53,0)</f>
        <v>77797</v>
      </c>
      <c r="F58" s="11">
        <f t="shared" si="0"/>
        <v>2089.51</v>
      </c>
      <c r="G58" s="10">
        <f>ROUND(+'Aggregate Screens'!AC158-'Aggregate Screens'!M158,0)</f>
        <v>168892149</v>
      </c>
      <c r="H58" s="13">
        <f>ROUND(+'Aggregate Screens'!AO158,0)</f>
        <v>74207</v>
      </c>
      <c r="I58" s="11">
        <f t="shared" si="1"/>
        <v>2275.96</v>
      </c>
      <c r="K58" s="12">
        <f t="shared" si="2"/>
        <v>0.08923144660709914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Screens'!AC54-'Aggregate Screens'!M54,0)</f>
        <v>42658125</v>
      </c>
      <c r="E59" s="13">
        <f>ROUND(+'Aggregate Screens'!AO54,0)</f>
        <v>15583</v>
      </c>
      <c r="F59" s="11">
        <f t="shared" si="0"/>
        <v>2737.48</v>
      </c>
      <c r="G59" s="10">
        <f>ROUND(+'Aggregate Screens'!AC159-'Aggregate Screens'!M159,0)</f>
        <v>48955953</v>
      </c>
      <c r="H59" s="13">
        <f>ROUND(+'Aggregate Screens'!AO159,0)</f>
        <v>15485</v>
      </c>
      <c r="I59" s="11">
        <f t="shared" si="1"/>
        <v>3161.51</v>
      </c>
      <c r="K59" s="12">
        <f t="shared" si="2"/>
        <v>0.1548979353273814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Screens'!AC55-'Aggregate Screens'!M55,0)</f>
        <v>8440006</v>
      </c>
      <c r="E60" s="13">
        <f>ROUND(+'Aggregate Screens'!AO55,0)</f>
        <v>2443</v>
      </c>
      <c r="F60" s="11">
        <f t="shared" si="0"/>
        <v>3454.77</v>
      </c>
      <c r="G60" s="10">
        <f>ROUND(+'Aggregate Screens'!AC160-'Aggregate Screens'!M160,0)</f>
        <v>0</v>
      </c>
      <c r="H60" s="13">
        <f>ROUND(+'Aggregate Screens'!AO160,0)</f>
        <v>0</v>
      </c>
      <c r="I60" s="11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Screens'!AC56-'Aggregate Screens'!M56,0)</f>
        <v>257168965</v>
      </c>
      <c r="E61" s="13">
        <f>ROUND(+'Aggregate Screens'!AO56,0)</f>
        <v>99168</v>
      </c>
      <c r="F61" s="11">
        <f t="shared" si="0"/>
        <v>2593.27</v>
      </c>
      <c r="G61" s="10">
        <f>ROUND(+'Aggregate Screens'!AC161-'Aggregate Screens'!M161,0)</f>
        <v>285043853</v>
      </c>
      <c r="H61" s="13">
        <f>ROUND(+'Aggregate Screens'!AO161,0)</f>
        <v>97950</v>
      </c>
      <c r="I61" s="11">
        <f t="shared" si="1"/>
        <v>2910.1</v>
      </c>
      <c r="K61" s="12">
        <f t="shared" si="2"/>
        <v>0.12217393483902561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Screens'!AC57-'Aggregate Screens'!M57,0)</f>
        <v>284267985</v>
      </c>
      <c r="E62" s="13">
        <f>ROUND(+'Aggregate Screens'!AO57,0)</f>
        <v>94249</v>
      </c>
      <c r="F62" s="11">
        <f t="shared" si="0"/>
        <v>3016.14</v>
      </c>
      <c r="G62" s="10">
        <f>ROUND(+'Aggregate Screens'!AC162-'Aggregate Screens'!M162,0)</f>
        <v>344171061</v>
      </c>
      <c r="H62" s="13">
        <f>ROUND(+'Aggregate Screens'!AO162,0)</f>
        <v>107358</v>
      </c>
      <c r="I62" s="11">
        <f t="shared" si="1"/>
        <v>3205.83</v>
      </c>
      <c r="K62" s="12">
        <f t="shared" si="2"/>
        <v>0.06289164296087058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Screens'!AC58-'Aggregate Screens'!M58,0)</f>
        <v>28957518</v>
      </c>
      <c r="E63" s="13">
        <f>ROUND(+'Aggregate Screens'!AO58,0)</f>
        <v>12522</v>
      </c>
      <c r="F63" s="11">
        <f t="shared" si="0"/>
        <v>2312.53</v>
      </c>
      <c r="G63" s="10">
        <f>ROUND(+'Aggregate Screens'!AC163-'Aggregate Screens'!M163,0)</f>
        <v>31107546</v>
      </c>
      <c r="H63" s="13">
        <f>ROUND(+'Aggregate Screens'!AO163,0)</f>
        <v>10978</v>
      </c>
      <c r="I63" s="11">
        <f t="shared" si="1"/>
        <v>2833.63</v>
      </c>
      <c r="K63" s="12">
        <f t="shared" si="2"/>
        <v>0.2253376172417223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Screens'!AC59-'Aggregate Screens'!M59,0)</f>
        <v>15964323</v>
      </c>
      <c r="E64" s="13">
        <f>ROUND(+'Aggregate Screens'!AO59,0)</f>
        <v>11076</v>
      </c>
      <c r="F64" s="11">
        <f t="shared" si="0"/>
        <v>1441.34</v>
      </c>
      <c r="G64" s="10">
        <f>ROUND(+'Aggregate Screens'!AC164-'Aggregate Screens'!M164,0)</f>
        <v>16640458</v>
      </c>
      <c r="H64" s="13">
        <f>ROUND(+'Aggregate Screens'!AO164,0)</f>
        <v>10611</v>
      </c>
      <c r="I64" s="11">
        <f t="shared" si="1"/>
        <v>1568.23</v>
      </c>
      <c r="K64" s="12">
        <f t="shared" si="2"/>
        <v>0.08803613304286295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Screens'!AC60-'Aggregate Screens'!M60,0)</f>
        <v>14441172</v>
      </c>
      <c r="E65" s="13">
        <f>ROUND(+'Aggregate Screens'!AO60,0)</f>
        <v>4896</v>
      </c>
      <c r="F65" s="11">
        <f t="shared" si="0"/>
        <v>2949.59</v>
      </c>
      <c r="G65" s="10">
        <f>ROUND(+'Aggregate Screens'!AC165-'Aggregate Screens'!M165,0)</f>
        <v>16425290</v>
      </c>
      <c r="H65" s="13">
        <f>ROUND(+'Aggregate Screens'!AO165,0)</f>
        <v>8794</v>
      </c>
      <c r="I65" s="11">
        <f t="shared" si="1"/>
        <v>1867.78</v>
      </c>
      <c r="K65" s="12">
        <f t="shared" si="2"/>
        <v>-0.3667662285266766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Screens'!AC61-'Aggregate Screens'!M61,0)</f>
        <v>54066666</v>
      </c>
      <c r="E66" s="13">
        <f>ROUND(+'Aggregate Screens'!AO61,0)</f>
        <v>18085</v>
      </c>
      <c r="F66" s="11">
        <f t="shared" si="0"/>
        <v>2989.59</v>
      </c>
      <c r="G66" s="10">
        <f>ROUND(+'Aggregate Screens'!AC166-'Aggregate Screens'!M166,0)</f>
        <v>59989174</v>
      </c>
      <c r="H66" s="13">
        <f>ROUND(+'Aggregate Screens'!AO166,0)</f>
        <v>17681</v>
      </c>
      <c r="I66" s="11">
        <f t="shared" si="1"/>
        <v>3392.86</v>
      </c>
      <c r="K66" s="12">
        <f t="shared" si="2"/>
        <v>0.1348914065139366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Screens'!AC62-'Aggregate Screens'!M62,0)</f>
        <v>19860687</v>
      </c>
      <c r="E67" s="13">
        <f>ROUND(+'Aggregate Screens'!AO62,0)</f>
        <v>8612</v>
      </c>
      <c r="F67" s="11">
        <f t="shared" si="0"/>
        <v>2306.16</v>
      </c>
      <c r="G67" s="10">
        <f>ROUND(+'Aggregate Screens'!AC167-'Aggregate Screens'!M167,0)</f>
        <v>21832978</v>
      </c>
      <c r="H67" s="13">
        <f>ROUND(+'Aggregate Screens'!AO167,0)</f>
        <v>8043</v>
      </c>
      <c r="I67" s="11">
        <f t="shared" si="1"/>
        <v>2714.53</v>
      </c>
      <c r="K67" s="12">
        <f t="shared" si="2"/>
        <v>0.17707791306761034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Screens'!AC63-'Aggregate Screens'!M63,0)</f>
        <v>344478322</v>
      </c>
      <c r="E68" s="13">
        <f>ROUND(+'Aggregate Screens'!AO63,0)</f>
        <v>111553</v>
      </c>
      <c r="F68" s="11">
        <f t="shared" si="0"/>
        <v>3088.02</v>
      </c>
      <c r="G68" s="10">
        <f>ROUND(+'Aggregate Screens'!AC168-'Aggregate Screens'!M168,0)</f>
        <v>361642509</v>
      </c>
      <c r="H68" s="13">
        <f>ROUND(+'Aggregate Screens'!AO168,0)</f>
        <v>109119</v>
      </c>
      <c r="I68" s="11">
        <f t="shared" si="1"/>
        <v>3314.2</v>
      </c>
      <c r="K68" s="12">
        <f t="shared" si="2"/>
        <v>0.07324434427238158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Screens'!AC64-'Aggregate Screens'!M64,0)</f>
        <v>69302997</v>
      </c>
      <c r="E69" s="13">
        <f>ROUND(+'Aggregate Screens'!AO64,0)</f>
        <v>25669</v>
      </c>
      <c r="F69" s="11">
        <f t="shared" si="0"/>
        <v>2699.87</v>
      </c>
      <c r="G69" s="10">
        <f>ROUND(+'Aggregate Screens'!AC169-'Aggregate Screens'!M169,0)</f>
        <v>73319784</v>
      </c>
      <c r="H69" s="13">
        <f>ROUND(+'Aggregate Screens'!AO169,0)</f>
        <v>22466</v>
      </c>
      <c r="I69" s="11">
        <f t="shared" si="1"/>
        <v>3263.59</v>
      </c>
      <c r="K69" s="12">
        <f t="shared" si="2"/>
        <v>0.20879523828925106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Screens'!AC65-'Aggregate Screens'!M65,0)</f>
        <v>30971715</v>
      </c>
      <c r="E70" s="13">
        <f>ROUND(+'Aggregate Screens'!AO65,0)</f>
        <v>27531</v>
      </c>
      <c r="F70" s="11">
        <f t="shared" si="0"/>
        <v>1124.98</v>
      </c>
      <c r="G70" s="10">
        <f>ROUND(+'Aggregate Screens'!AC170-'Aggregate Screens'!M170,0)</f>
        <v>32498078</v>
      </c>
      <c r="H70" s="13">
        <f>ROUND(+'Aggregate Screens'!AO170,0)</f>
        <v>27653</v>
      </c>
      <c r="I70" s="11">
        <f t="shared" si="1"/>
        <v>1175.21</v>
      </c>
      <c r="K70" s="12">
        <f t="shared" si="2"/>
        <v>0.0446496826610252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Screens'!AC66-'Aggregate Screens'!M66,0)</f>
        <v>8393722</v>
      </c>
      <c r="E71" s="13">
        <f>ROUND(+'Aggregate Screens'!AO66,0)</f>
        <v>6354</v>
      </c>
      <c r="F71" s="11">
        <f t="shared" si="0"/>
        <v>1321.01</v>
      </c>
      <c r="G71" s="10">
        <f>ROUND(+'Aggregate Screens'!AC171-'Aggregate Screens'!M171,0)</f>
        <v>9639502</v>
      </c>
      <c r="H71" s="13">
        <f>ROUND(+'Aggregate Screens'!AO171,0)</f>
        <v>2881</v>
      </c>
      <c r="I71" s="11">
        <f t="shared" si="1"/>
        <v>3345.89</v>
      </c>
      <c r="K71" s="12">
        <f t="shared" si="2"/>
        <v>1.5328271549799015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Screens'!AC67-'Aggregate Screens'!M67,0)</f>
        <v>314105759</v>
      </c>
      <c r="E72" s="13">
        <f>ROUND(+'Aggregate Screens'!AO67,0)</f>
        <v>107978</v>
      </c>
      <c r="F72" s="11">
        <f t="shared" si="0"/>
        <v>2908.98</v>
      </c>
      <c r="G72" s="10">
        <f>ROUND(+'Aggregate Screens'!AC172-'Aggregate Screens'!M172,0)</f>
        <v>336186111</v>
      </c>
      <c r="H72" s="13">
        <f>ROUND(+'Aggregate Screens'!AO172,0)</f>
        <v>111728</v>
      </c>
      <c r="I72" s="11">
        <f t="shared" si="1"/>
        <v>3008.97</v>
      </c>
      <c r="K72" s="12">
        <f t="shared" si="2"/>
        <v>0.03437287296578173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Screens'!AC68-'Aggregate Screens'!M68,0)</f>
        <v>202885599</v>
      </c>
      <c r="E73" s="13">
        <f>ROUND(+'Aggregate Screens'!AO68,0)</f>
        <v>86661</v>
      </c>
      <c r="F73" s="11">
        <f t="shared" si="0"/>
        <v>2341.14</v>
      </c>
      <c r="G73" s="10">
        <f>ROUND(+'Aggregate Screens'!AC173-'Aggregate Screens'!M173,0)</f>
        <v>236032347</v>
      </c>
      <c r="H73" s="13">
        <f>ROUND(+'Aggregate Screens'!AO173,0)</f>
        <v>92633</v>
      </c>
      <c r="I73" s="11">
        <f t="shared" si="1"/>
        <v>2548.04</v>
      </c>
      <c r="K73" s="12">
        <f t="shared" si="2"/>
        <v>0.08837574856693742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Screens'!AC69-'Aggregate Screens'!M69,0)</f>
        <v>547353880</v>
      </c>
      <c r="E74" s="13">
        <f>ROUND(+'Aggregate Screens'!AO69,0)</f>
        <v>216124</v>
      </c>
      <c r="F74" s="11">
        <f t="shared" si="0"/>
        <v>2532.59</v>
      </c>
      <c r="G74" s="10">
        <f>ROUND(+'Aggregate Screens'!AC174-'Aggregate Screens'!M174,0)</f>
        <v>595645298</v>
      </c>
      <c r="H74" s="13">
        <f>ROUND(+'Aggregate Screens'!AO174,0)</f>
        <v>222418</v>
      </c>
      <c r="I74" s="11">
        <f t="shared" si="1"/>
        <v>2678.04</v>
      </c>
      <c r="K74" s="12">
        <f t="shared" si="2"/>
        <v>0.05743132524411765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Screens'!AC70-'Aggregate Screens'!M70,0)</f>
        <v>354792721</v>
      </c>
      <c r="E75" s="13">
        <f>ROUND(+'Aggregate Screens'!AO70,0)</f>
        <v>103359</v>
      </c>
      <c r="F75" s="11">
        <f aca="true" t="shared" si="3" ref="F75:F106">IF(D75=0,"",IF(E75=0,"",ROUND(D75/E75,2)))</f>
        <v>3432.63</v>
      </c>
      <c r="G75" s="10">
        <f>ROUND(+'Aggregate Screens'!AC175-'Aggregate Screens'!M175,0)</f>
        <v>388156766</v>
      </c>
      <c r="H75" s="13">
        <f>ROUND(+'Aggregate Screens'!AO175,0)</f>
        <v>104134</v>
      </c>
      <c r="I75" s="11">
        <f aca="true" t="shared" si="4" ref="I75:I106">IF(G75=0,"",IF(H75=0,"",ROUND(G75/H75,2)))</f>
        <v>3727.47</v>
      </c>
      <c r="K75" s="12">
        <f aca="true" t="shared" si="5" ref="K75:K106">IF(D75=0,"",IF(E75=0,"",IF(G75=0,"",IF(H75=0,"",+I75/F75-1))))</f>
        <v>0.08589332377797776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Screens'!AC71-'Aggregate Screens'!M71,0)</f>
        <v>16146646</v>
      </c>
      <c r="E76" s="13">
        <f>ROUND(+'Aggregate Screens'!AO71,0)</f>
        <v>4851</v>
      </c>
      <c r="F76" s="11">
        <f t="shared" si="3"/>
        <v>3328.52</v>
      </c>
      <c r="G76" s="10">
        <f>ROUND(+'Aggregate Screens'!AC176-'Aggregate Screens'!M176,0)</f>
        <v>18302844</v>
      </c>
      <c r="H76" s="13">
        <f>ROUND(+'Aggregate Screens'!AO176,0)</f>
        <v>5371</v>
      </c>
      <c r="I76" s="11">
        <f t="shared" si="4"/>
        <v>3407.72</v>
      </c>
      <c r="K76" s="12">
        <f t="shared" si="5"/>
        <v>0.02379435905447469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Screens'!AC72-'Aggregate Screens'!M72,0)</f>
        <v>8654356</v>
      </c>
      <c r="E77" s="13">
        <f>ROUND(+'Aggregate Screens'!AO72,0)</f>
        <v>2142</v>
      </c>
      <c r="F77" s="11">
        <f t="shared" si="3"/>
        <v>4040.32</v>
      </c>
      <c r="G77" s="10">
        <f>ROUND(+'Aggregate Screens'!AC177-'Aggregate Screens'!M177,0)</f>
        <v>8529408</v>
      </c>
      <c r="H77" s="13">
        <f>ROUND(+'Aggregate Screens'!AO177,0)</f>
        <v>1900</v>
      </c>
      <c r="I77" s="11">
        <f t="shared" si="4"/>
        <v>4489.16</v>
      </c>
      <c r="K77" s="12">
        <f t="shared" si="5"/>
        <v>0.11109021067638203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Screens'!AC73-'Aggregate Screens'!M73,0)</f>
        <v>167155218</v>
      </c>
      <c r="E78" s="13">
        <f>ROUND(+'Aggregate Screens'!AO73,0)</f>
        <v>57243</v>
      </c>
      <c r="F78" s="11">
        <f t="shared" si="3"/>
        <v>2920.1</v>
      </c>
      <c r="G78" s="10">
        <f>ROUND(+'Aggregate Screens'!AC178-'Aggregate Screens'!M178,0)</f>
        <v>173626453</v>
      </c>
      <c r="H78" s="13">
        <f>ROUND(+'Aggregate Screens'!AO178,0)</f>
        <v>58095</v>
      </c>
      <c r="I78" s="11">
        <f t="shared" si="4"/>
        <v>2988.66</v>
      </c>
      <c r="K78" s="12">
        <f t="shared" si="5"/>
        <v>0.02347864799150723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Screens'!AC74-'Aggregate Screens'!M74,0)</f>
        <v>33801793</v>
      </c>
      <c r="E79" s="13">
        <f>ROUND(+'Aggregate Screens'!AO74,0)</f>
        <v>6838</v>
      </c>
      <c r="F79" s="11">
        <f t="shared" si="3"/>
        <v>4943.23</v>
      </c>
      <c r="G79" s="10">
        <f>ROUND(+'Aggregate Screens'!AC179-'Aggregate Screens'!M179,0)</f>
        <v>0</v>
      </c>
      <c r="H79" s="13">
        <f>ROUND(+'Aggregate Screens'!AO179,0)</f>
        <v>0</v>
      </c>
      <c r="I79" s="11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Screens'!AC75-'Aggregate Screens'!M75,0)</f>
        <v>439016061</v>
      </c>
      <c r="E80" s="13">
        <f>ROUND(+'Aggregate Screens'!AO75,0)</f>
        <v>158582</v>
      </c>
      <c r="F80" s="11">
        <f t="shared" si="3"/>
        <v>2768.39</v>
      </c>
      <c r="G80" s="10">
        <f>ROUND(+'Aggregate Screens'!AC180-'Aggregate Screens'!M180,0)</f>
        <v>471647422</v>
      </c>
      <c r="H80" s="13">
        <f>ROUND(+'Aggregate Screens'!AO180,0)</f>
        <v>169184</v>
      </c>
      <c r="I80" s="11">
        <f t="shared" si="4"/>
        <v>2787.78</v>
      </c>
      <c r="K80" s="12">
        <f t="shared" si="5"/>
        <v>0.007004070958210429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Screens'!AC76-'Aggregate Screens'!M76,0)</f>
        <v>40111656</v>
      </c>
      <c r="E81" s="13">
        <f>ROUND(+'Aggregate Screens'!AO76,0)</f>
        <v>12121</v>
      </c>
      <c r="F81" s="11">
        <f t="shared" si="3"/>
        <v>3309.27</v>
      </c>
      <c r="G81" s="10">
        <f>ROUND(+'Aggregate Screens'!AC181-'Aggregate Screens'!M181,0)</f>
        <v>41305035</v>
      </c>
      <c r="H81" s="13">
        <f>ROUND(+'Aggregate Screens'!AO181,0)</f>
        <v>11540</v>
      </c>
      <c r="I81" s="11">
        <f t="shared" si="4"/>
        <v>3579.29</v>
      </c>
      <c r="K81" s="12">
        <f t="shared" si="5"/>
        <v>0.0815950345544485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Screens'!AC77-'Aggregate Screens'!M77,0)</f>
        <v>17813480</v>
      </c>
      <c r="E82" s="13">
        <f>ROUND(+'Aggregate Screens'!AO77,0)</f>
        <v>5796</v>
      </c>
      <c r="F82" s="11">
        <f t="shared" si="3"/>
        <v>3073.41</v>
      </c>
      <c r="G82" s="10">
        <f>ROUND(+'Aggregate Screens'!AC182-'Aggregate Screens'!M182,0)</f>
        <v>18506419</v>
      </c>
      <c r="H82" s="13">
        <f>ROUND(+'Aggregate Screens'!AO182,0)</f>
        <v>5734</v>
      </c>
      <c r="I82" s="11">
        <f t="shared" si="4"/>
        <v>3227.49</v>
      </c>
      <c r="K82" s="12">
        <f t="shared" si="5"/>
        <v>0.05013323962634342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Screens'!AC78-'Aggregate Screens'!M78,0)</f>
        <v>139545127</v>
      </c>
      <c r="E83" s="13">
        <f>ROUND(+'Aggregate Screens'!AO78,0)</f>
        <v>31624</v>
      </c>
      <c r="F83" s="11">
        <f t="shared" si="3"/>
        <v>4412.63</v>
      </c>
      <c r="G83" s="10">
        <f>ROUND(+'Aggregate Screens'!AC183-'Aggregate Screens'!M183,0)</f>
        <v>156564882</v>
      </c>
      <c r="H83" s="13">
        <f>ROUND(+'Aggregate Screens'!AO183,0)</f>
        <v>31178</v>
      </c>
      <c r="I83" s="11">
        <f t="shared" si="4"/>
        <v>5021.65</v>
      </c>
      <c r="K83" s="12">
        <f t="shared" si="5"/>
        <v>0.13801746350815725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Screens'!AC79-'Aggregate Screens'!M79,0)</f>
        <v>527258043</v>
      </c>
      <c r="E84" s="13">
        <f>ROUND(+'Aggregate Screens'!AO79,0)</f>
        <v>153095</v>
      </c>
      <c r="F84" s="11">
        <f t="shared" si="3"/>
        <v>3443.99</v>
      </c>
      <c r="G84" s="10">
        <f>ROUND(+'Aggregate Screens'!AC184-'Aggregate Screens'!M184,0)</f>
        <v>569980837</v>
      </c>
      <c r="H84" s="13">
        <f>ROUND(+'Aggregate Screens'!AO184,0)</f>
        <v>157041</v>
      </c>
      <c r="I84" s="11">
        <f t="shared" si="4"/>
        <v>3629.5</v>
      </c>
      <c r="K84" s="12">
        <f t="shared" si="5"/>
        <v>0.05386484862035035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Screens'!AC80-'Aggregate Screens'!M80,0)</f>
        <v>2335384</v>
      </c>
      <c r="E85" s="13">
        <f>ROUND(+'Aggregate Screens'!AO80,0)</f>
        <v>384</v>
      </c>
      <c r="F85" s="11">
        <f t="shared" si="3"/>
        <v>6081.73</v>
      </c>
      <c r="G85" s="10">
        <f>ROUND(+'Aggregate Screens'!AC185-'Aggregate Screens'!M185,0)</f>
        <v>0</v>
      </c>
      <c r="H85" s="13">
        <f>ROUND(+'Aggregate Screens'!AO185,0)</f>
        <v>0</v>
      </c>
      <c r="I85" s="11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Screens'!AC81-'Aggregate Screens'!M81,0)</f>
        <v>48721372</v>
      </c>
      <c r="E86" s="13">
        <f>ROUND(+'Aggregate Screens'!AO81,0)</f>
        <v>26347</v>
      </c>
      <c r="F86" s="11">
        <f t="shared" si="3"/>
        <v>1849.22</v>
      </c>
      <c r="G86" s="10">
        <f>ROUND(+'Aggregate Screens'!AC186-'Aggregate Screens'!M186,0)</f>
        <v>81232444</v>
      </c>
      <c r="H86" s="13">
        <f>ROUND(+'Aggregate Screens'!AO186,0)</f>
        <v>38594</v>
      </c>
      <c r="I86" s="11">
        <f t="shared" si="4"/>
        <v>2104.79</v>
      </c>
      <c r="K86" s="12">
        <f t="shared" si="5"/>
        <v>0.13820421583153975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Screens'!AC82-'Aggregate Screens'!M82,0)</f>
        <v>108471128</v>
      </c>
      <c r="E87" s="13">
        <f>ROUND(+'Aggregate Screens'!AO82,0)</f>
        <v>60349</v>
      </c>
      <c r="F87" s="11">
        <f t="shared" si="3"/>
        <v>1797.4</v>
      </c>
      <c r="G87" s="10">
        <f>ROUND(+'Aggregate Screens'!AC187-'Aggregate Screens'!M187,0)</f>
        <v>114439039</v>
      </c>
      <c r="H87" s="13">
        <f>ROUND(+'Aggregate Screens'!AO187,0)</f>
        <v>61275</v>
      </c>
      <c r="I87" s="11">
        <f t="shared" si="4"/>
        <v>1867.63</v>
      </c>
      <c r="K87" s="12">
        <f t="shared" si="5"/>
        <v>0.03907310559697352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Screens'!AC83-'Aggregate Screens'!M83,0)</f>
        <v>7410286</v>
      </c>
      <c r="E88" s="13">
        <f>ROUND(+'Aggregate Screens'!AO83,0)</f>
        <v>4084</v>
      </c>
      <c r="F88" s="11">
        <f t="shared" si="3"/>
        <v>1814.47</v>
      </c>
      <c r="G88" s="10">
        <f>ROUND(+'Aggregate Screens'!AC188-'Aggregate Screens'!M188,0)</f>
        <v>9135479</v>
      </c>
      <c r="H88" s="13">
        <f>ROUND(+'Aggregate Screens'!AO188,0)</f>
        <v>3024</v>
      </c>
      <c r="I88" s="11">
        <f t="shared" si="4"/>
        <v>3020.99</v>
      </c>
      <c r="K88" s="12">
        <f t="shared" si="5"/>
        <v>0.6649434821187452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Screens'!AC84-'Aggregate Screens'!M84,0)</f>
        <v>109200980</v>
      </c>
      <c r="E89" s="13">
        <f>ROUND(+'Aggregate Screens'!AO84,0)</f>
        <v>40414</v>
      </c>
      <c r="F89" s="11">
        <f t="shared" si="3"/>
        <v>2702.06</v>
      </c>
      <c r="G89" s="10">
        <f>ROUND(+'Aggregate Screens'!AC189-'Aggregate Screens'!M189,0)</f>
        <v>106672146</v>
      </c>
      <c r="H89" s="13">
        <f>ROUND(+'Aggregate Screens'!AO189,0)</f>
        <v>40218</v>
      </c>
      <c r="I89" s="11">
        <f t="shared" si="4"/>
        <v>2652.35</v>
      </c>
      <c r="K89" s="12">
        <f t="shared" si="5"/>
        <v>-0.018397074824393234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Screens'!AC85-'Aggregate Screens'!M85,0)</f>
        <v>29253536</v>
      </c>
      <c r="E90" s="13">
        <f>ROUND(+'Aggregate Screens'!AO85,0)</f>
        <v>16138</v>
      </c>
      <c r="F90" s="11">
        <f t="shared" si="3"/>
        <v>1812.71</v>
      </c>
      <c r="G90" s="10">
        <f>ROUND(+'Aggregate Screens'!AC190-'Aggregate Screens'!M190,0)</f>
        <v>31901189</v>
      </c>
      <c r="H90" s="13">
        <f>ROUND(+'Aggregate Screens'!AO190,0)</f>
        <v>14655</v>
      </c>
      <c r="I90" s="11">
        <f t="shared" si="4"/>
        <v>2176.81</v>
      </c>
      <c r="K90" s="12">
        <f t="shared" si="5"/>
        <v>0.20085948662499797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Screens'!AC86-'Aggregate Screens'!M86,0)</f>
        <v>17936772</v>
      </c>
      <c r="E91" s="13">
        <f>ROUND(+'Aggregate Screens'!AO86,0)</f>
        <v>7343</v>
      </c>
      <c r="F91" s="11">
        <f t="shared" si="3"/>
        <v>2442.7</v>
      </c>
      <c r="G91" s="10">
        <f>ROUND(+'Aggregate Screens'!AC191-'Aggregate Screens'!M191,0)</f>
        <v>19147187</v>
      </c>
      <c r="H91" s="13">
        <f>ROUND(+'Aggregate Screens'!AO191,0)</f>
        <v>5403</v>
      </c>
      <c r="I91" s="11">
        <f t="shared" si="4"/>
        <v>3543.81</v>
      </c>
      <c r="K91" s="12">
        <f t="shared" si="5"/>
        <v>0.4507757808981865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Screens'!AC87-'Aggregate Screens'!M87,0)</f>
        <v>20050590</v>
      </c>
      <c r="E92" s="13">
        <f>ROUND(+'Aggregate Screens'!AO87,0)</f>
        <v>5886</v>
      </c>
      <c r="F92" s="11">
        <f t="shared" si="3"/>
        <v>3406.49</v>
      </c>
      <c r="G92" s="10">
        <f>ROUND(+'Aggregate Screens'!AC192-'Aggregate Screens'!M192,0)</f>
        <v>22721173</v>
      </c>
      <c r="H92" s="13">
        <f>ROUND(+'Aggregate Screens'!AO192,0)</f>
        <v>2273</v>
      </c>
      <c r="I92" s="11">
        <f t="shared" si="4"/>
        <v>9996.12</v>
      </c>
      <c r="K92" s="12">
        <f t="shared" si="5"/>
        <v>1.9344339774958978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Screens'!AC88-'Aggregate Screens'!M88,0)</f>
        <v>69927451</v>
      </c>
      <c r="E93" s="13">
        <f>ROUND(+'Aggregate Screens'!AO88,0)</f>
        <v>20293</v>
      </c>
      <c r="F93" s="11">
        <f t="shared" si="3"/>
        <v>3445.89</v>
      </c>
      <c r="G93" s="10">
        <f>ROUND(+'Aggregate Screens'!AC193-'Aggregate Screens'!M193,0)</f>
        <v>73317074</v>
      </c>
      <c r="H93" s="13">
        <f>ROUND(+'Aggregate Screens'!AO193,0)</f>
        <v>22463</v>
      </c>
      <c r="I93" s="11">
        <f t="shared" si="4"/>
        <v>3263.9</v>
      </c>
      <c r="K93" s="12">
        <f t="shared" si="5"/>
        <v>-0.05281364175873282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Screens'!AC89-'Aggregate Screens'!M89,0)</f>
        <v>39117978</v>
      </c>
      <c r="E94" s="13">
        <f>ROUND(+'Aggregate Screens'!AO89,0)</f>
        <v>15629</v>
      </c>
      <c r="F94" s="11">
        <f t="shared" si="3"/>
        <v>2502.91</v>
      </c>
      <c r="G94" s="10">
        <f>ROUND(+'Aggregate Screens'!AC194-'Aggregate Screens'!M194,0)</f>
        <v>41819673</v>
      </c>
      <c r="H94" s="13">
        <f>ROUND(+'Aggregate Screens'!AO194,0)</f>
        <v>16152</v>
      </c>
      <c r="I94" s="11">
        <f t="shared" si="4"/>
        <v>2589.13</v>
      </c>
      <c r="K94" s="12">
        <f t="shared" si="5"/>
        <v>0.03444790264132558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Screens'!AC90-'Aggregate Screens'!M90,0)</f>
        <v>22729288</v>
      </c>
      <c r="E95" s="13">
        <f>ROUND(+'Aggregate Screens'!AO90,0)</f>
        <v>13038</v>
      </c>
      <c r="F95" s="11">
        <f t="shared" si="3"/>
        <v>1743.31</v>
      </c>
      <c r="G95" s="10">
        <f>ROUND(+'Aggregate Screens'!AC195-'Aggregate Screens'!M195,0)</f>
        <v>22869693</v>
      </c>
      <c r="H95" s="13">
        <f>ROUND(+'Aggregate Screens'!AO195,0)</f>
        <v>13233</v>
      </c>
      <c r="I95" s="11">
        <f t="shared" si="4"/>
        <v>1728.23</v>
      </c>
      <c r="K95" s="12">
        <f t="shared" si="5"/>
        <v>-0.00865021137950217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Screens'!AC91-'Aggregate Screens'!M91,0)</f>
        <v>155163052</v>
      </c>
      <c r="E96" s="13">
        <f>ROUND(+'Aggregate Screens'!AO91,0)</f>
        <v>58414</v>
      </c>
      <c r="F96" s="11">
        <f t="shared" si="3"/>
        <v>2656.26</v>
      </c>
      <c r="G96" s="10">
        <f>ROUND(+'Aggregate Screens'!AC196-'Aggregate Screens'!M196,0)</f>
        <v>170727080</v>
      </c>
      <c r="H96" s="13">
        <f>ROUND(+'Aggregate Screens'!AO196,0)</f>
        <v>68443</v>
      </c>
      <c r="I96" s="11">
        <f t="shared" si="4"/>
        <v>2494.44</v>
      </c>
      <c r="K96" s="12">
        <f t="shared" si="5"/>
        <v>-0.060920241241444795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Screens'!AC92-'Aggregate Screens'!M92,0)</f>
        <v>21286632</v>
      </c>
      <c r="E97" s="13">
        <f>ROUND(+'Aggregate Screens'!AO92,0)</f>
        <v>9502</v>
      </c>
      <c r="F97" s="11">
        <f t="shared" si="3"/>
        <v>2240.23</v>
      </c>
      <c r="G97" s="10">
        <f>ROUND(+'Aggregate Screens'!AC197-'Aggregate Screens'!M197,0)</f>
        <v>22823798</v>
      </c>
      <c r="H97" s="13">
        <f>ROUND(+'Aggregate Screens'!AO197,0)</f>
        <v>9560</v>
      </c>
      <c r="I97" s="11">
        <f t="shared" si="4"/>
        <v>2387.43</v>
      </c>
      <c r="K97" s="12">
        <f t="shared" si="5"/>
        <v>0.06570753895805326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Screens'!AC93-'Aggregate Screens'!M93,0)</f>
        <v>190891134</v>
      </c>
      <c r="E98" s="13">
        <f>ROUND(+'Aggregate Screens'!AO93,0)</f>
        <v>36480</v>
      </c>
      <c r="F98" s="11">
        <f t="shared" si="3"/>
        <v>5232.76</v>
      </c>
      <c r="G98" s="10">
        <f>ROUND(+'Aggregate Screens'!AC198-'Aggregate Screens'!M198,0)</f>
        <v>215558928</v>
      </c>
      <c r="H98" s="13">
        <f>ROUND(+'Aggregate Screens'!AO198,0)</f>
        <v>38980</v>
      </c>
      <c r="I98" s="11">
        <f t="shared" si="4"/>
        <v>5529.99</v>
      </c>
      <c r="K98" s="12">
        <f t="shared" si="5"/>
        <v>0.05680176426971606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Screens'!AC94-'Aggregate Screens'!M94,0)</f>
        <v>59013274</v>
      </c>
      <c r="E99" s="13">
        <f>ROUND(+'Aggregate Screens'!AO94,0)</f>
        <v>23450</v>
      </c>
      <c r="F99" s="11">
        <f t="shared" si="3"/>
        <v>2516.56</v>
      </c>
      <c r="G99" s="10">
        <f>ROUND(+'Aggregate Screens'!AC199-'Aggregate Screens'!M199,0)</f>
        <v>72470591</v>
      </c>
      <c r="H99" s="13">
        <f>ROUND(+'Aggregate Screens'!AO199,0)</f>
        <v>29373</v>
      </c>
      <c r="I99" s="11">
        <f t="shared" si="4"/>
        <v>2467.25</v>
      </c>
      <c r="K99" s="12">
        <f t="shared" si="5"/>
        <v>-0.0195942079664303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Screens'!AC95-'Aggregate Screens'!M95,0)</f>
        <v>47893627</v>
      </c>
      <c r="E100" s="13">
        <f>ROUND(+'Aggregate Screens'!AO95,0)</f>
        <v>26412</v>
      </c>
      <c r="F100" s="11">
        <f t="shared" si="3"/>
        <v>1813.33</v>
      </c>
      <c r="G100" s="10">
        <f>ROUND(+'Aggregate Screens'!AC200-'Aggregate Screens'!M200,0)</f>
        <v>49333099</v>
      </c>
      <c r="H100" s="13">
        <f>ROUND(+'Aggregate Screens'!AO200,0)</f>
        <v>21008</v>
      </c>
      <c r="I100" s="11">
        <f t="shared" si="4"/>
        <v>2348.3</v>
      </c>
      <c r="K100" s="12">
        <f t="shared" si="5"/>
        <v>0.29502076290581436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Screens'!AC96-'Aggregate Screens'!M96,0)</f>
        <v>141652991</v>
      </c>
      <c r="E101" s="13">
        <f>ROUND(+'Aggregate Screens'!AO96,0)</f>
        <v>59926</v>
      </c>
      <c r="F101" s="11">
        <f t="shared" si="3"/>
        <v>2363.8</v>
      </c>
      <c r="G101" s="10">
        <f>ROUND(+'Aggregate Screens'!AC201-'Aggregate Screens'!M201,0)</f>
        <v>150369534</v>
      </c>
      <c r="H101" s="13">
        <f>ROUND(+'Aggregate Screens'!AO201,0)</f>
        <v>57535</v>
      </c>
      <c r="I101" s="11">
        <f t="shared" si="4"/>
        <v>2613.53</v>
      </c>
      <c r="K101" s="12">
        <f t="shared" si="5"/>
        <v>0.10564768592943574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Screens'!AC97-'Aggregate Screens'!M97,0)</f>
        <v>139024111</v>
      </c>
      <c r="E102" s="13">
        <f>ROUND(+'Aggregate Screens'!AO97,0)</f>
        <v>58197</v>
      </c>
      <c r="F102" s="11">
        <f t="shared" si="3"/>
        <v>2388.85</v>
      </c>
      <c r="G102" s="10">
        <f>ROUND(+'Aggregate Screens'!AC202-'Aggregate Screens'!M202,0)</f>
        <v>159961843</v>
      </c>
      <c r="H102" s="13">
        <f>ROUND(+'Aggregate Screens'!AO202,0)</f>
        <v>63809</v>
      </c>
      <c r="I102" s="11">
        <f t="shared" si="4"/>
        <v>2506.89</v>
      </c>
      <c r="K102" s="12">
        <f t="shared" si="5"/>
        <v>0.04941289741926025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Screens'!AC98-'Aggregate Screens'!M98,0)</f>
        <v>0</v>
      </c>
      <c r="E103" s="13">
        <f>ROUND(+'Aggregate Screens'!AO98,0)</f>
        <v>0</v>
      </c>
      <c r="F103" s="11">
        <f t="shared" si="3"/>
      </c>
      <c r="G103" s="10">
        <f>ROUND(+'Aggregate Screens'!AC203-'Aggregate Screens'!M203,0)</f>
        <v>34436288</v>
      </c>
      <c r="H103" s="13">
        <f>ROUND(+'Aggregate Screens'!AO203,0)</f>
        <v>6099</v>
      </c>
      <c r="I103" s="11">
        <f t="shared" si="4"/>
        <v>5646.22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Screens'!AC99-'Aggregate Screens'!M99,0)</f>
        <v>17980109</v>
      </c>
      <c r="E104" s="13">
        <f>ROUND(+'Aggregate Screens'!AO99,0)</f>
        <v>26857</v>
      </c>
      <c r="F104" s="11">
        <f t="shared" si="3"/>
        <v>669.48</v>
      </c>
      <c r="G104" s="10">
        <f>ROUND(+'Aggregate Screens'!AC204-'Aggregate Screens'!M204,0)</f>
        <v>15028008</v>
      </c>
      <c r="H104" s="13">
        <f>ROUND(+'Aggregate Screens'!AO204,0)</f>
        <v>25907</v>
      </c>
      <c r="I104" s="11">
        <f t="shared" si="4"/>
        <v>580.08</v>
      </c>
      <c r="K104" s="12">
        <f t="shared" si="5"/>
        <v>-0.1335364760709804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Screens'!AC100-'Aggregate Screens'!M100,0)</f>
        <v>15384637</v>
      </c>
      <c r="E105" s="13">
        <f>ROUND(+'Aggregate Screens'!AO100,0)</f>
        <v>12088</v>
      </c>
      <c r="F105" s="11">
        <f t="shared" si="3"/>
        <v>1272.72</v>
      </c>
      <c r="G105" s="10">
        <f>ROUND(+'Aggregate Screens'!AC205-'Aggregate Screens'!M205,0)</f>
        <v>15770044</v>
      </c>
      <c r="H105" s="13">
        <f>ROUND(+'Aggregate Screens'!AO205,0)</f>
        <v>11859</v>
      </c>
      <c r="I105" s="11">
        <f t="shared" si="4"/>
        <v>1329.8</v>
      </c>
      <c r="K105" s="12">
        <f t="shared" si="5"/>
        <v>0.044848827707586914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Screens'!AC101-'Aggregate Screens'!M101,0)</f>
        <v>7177732</v>
      </c>
      <c r="E106" s="13">
        <f>ROUND(+'Aggregate Screens'!AO101,0)</f>
        <v>11849</v>
      </c>
      <c r="F106" s="11">
        <f t="shared" si="3"/>
        <v>605.77</v>
      </c>
      <c r="G106" s="10">
        <f>ROUND(+'Aggregate Screens'!AC206-'Aggregate Screens'!M206,0)</f>
        <v>7287850</v>
      </c>
      <c r="H106" s="13">
        <f>ROUND(+'Aggregate Screens'!AO206,0)</f>
        <v>11396</v>
      </c>
      <c r="I106" s="11">
        <f t="shared" si="4"/>
        <v>639.51</v>
      </c>
      <c r="K106" s="12">
        <f t="shared" si="5"/>
        <v>0.055697707050530676</v>
      </c>
    </row>
    <row r="107" spans="4:11" ht="12">
      <c r="D107" s="10"/>
      <c r="E107" s="13"/>
      <c r="F107" s="11"/>
      <c r="G107" s="10"/>
      <c r="H107" s="13"/>
      <c r="I107" s="11"/>
      <c r="K107" s="12"/>
    </row>
    <row r="108" spans="4:9" ht="12">
      <c r="D108" s="10"/>
      <c r="E108" s="13"/>
      <c r="F108" s="11"/>
      <c r="G108" s="10"/>
      <c r="H108" s="13"/>
      <c r="I108" s="11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5">
      <selection activeCell="K106" sqref="K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8.00390625" style="0" bestFit="1" customWidth="1"/>
    <col min="5" max="5" width="7.25390625" style="0" customWidth="1"/>
    <col min="6" max="7" width="7.875" style="0" bestFit="1" customWidth="1"/>
    <col min="8" max="8" width="7.25390625" style="0" customWidth="1"/>
    <col min="9" max="9" width="7.87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14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11</v>
      </c>
    </row>
    <row r="4" spans="1:9" ht="1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15</v>
      </c>
      <c r="B5" s="6"/>
      <c r="C5" s="6"/>
      <c r="D5" s="6"/>
      <c r="E5" s="6"/>
      <c r="F5" s="7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16</v>
      </c>
      <c r="F8" s="5"/>
      <c r="G8" s="5"/>
      <c r="H8" s="2"/>
      <c r="I8" s="5"/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17</v>
      </c>
      <c r="E9" s="2" t="s">
        <v>184</v>
      </c>
      <c r="F9" s="2" t="s">
        <v>18</v>
      </c>
      <c r="G9" s="2" t="s">
        <v>17</v>
      </c>
      <c r="H9" s="2" t="s">
        <v>184</v>
      </c>
      <c r="I9" s="2" t="s">
        <v>18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Screens'!AR5,0)</f>
        <v>137552</v>
      </c>
      <c r="E10" s="10">
        <f>ROUND(+'Aggregate Screens'!AS5,0)</f>
        <v>33582</v>
      </c>
      <c r="F10" s="25">
        <f>IF(D10=0,"",IF(E10=0,"",ROUND(D10/E10,4)))</f>
        <v>4.096</v>
      </c>
      <c r="G10" s="10">
        <f>ROUND(+'Aggregate Screens'!AR110,0)</f>
        <v>128575</v>
      </c>
      <c r="H10" s="10">
        <f>ROUND(+'Aggregate Screens'!AS110,0)</f>
        <v>30884</v>
      </c>
      <c r="I10" s="25">
        <f>IF(G10=0,"",IF(H10=0,"",ROUND(G10/H10,4)))</f>
        <v>4.1632</v>
      </c>
      <c r="K10" s="12">
        <f>IF(D10=0,"",IF(E10=0,"",IF(G10=0,"",IF(H10=0,"",+I10/F10-1))))</f>
        <v>0.016406249999999956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Screens'!AR6,0)</f>
        <v>43601</v>
      </c>
      <c r="E11" s="10">
        <f>ROUND(+'Aggregate Screens'!AS6,0)</f>
        <v>9250</v>
      </c>
      <c r="F11" s="25">
        <f aca="true" t="shared" si="0" ref="F11:F74">IF(D11=0,"",IF(E11=0,"",ROUND(D11/E11,4)))</f>
        <v>4.7136</v>
      </c>
      <c r="G11" s="10">
        <f>ROUND(+'Aggregate Screens'!AR111,0)</f>
        <v>42499</v>
      </c>
      <c r="H11" s="10">
        <f>ROUND(+'Aggregate Screens'!AS111,0)</f>
        <v>8746</v>
      </c>
      <c r="I11" s="25">
        <f aca="true" t="shared" si="1" ref="I11:I74">IF(G11=0,"",IF(H11=0,"",ROUND(G11/H11,4)))</f>
        <v>4.8592</v>
      </c>
      <c r="K11" s="12">
        <f aca="true" t="shared" si="2" ref="K11:K74">IF(D11=0,"",IF(E11=0,"",IF(G11=0,"",IF(H11=0,"",+I11/F11-1))))</f>
        <v>0.03088934147997313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Screens'!AR7,0)</f>
        <v>958</v>
      </c>
      <c r="E12" s="10">
        <f>ROUND(+'Aggregate Screens'!AS7,0)</f>
        <v>310</v>
      </c>
      <c r="F12" s="25">
        <f t="shared" si="0"/>
        <v>3.0903</v>
      </c>
      <c r="G12" s="10">
        <f>ROUND(+'Aggregate Screens'!AR112,0)</f>
        <v>1105</v>
      </c>
      <c r="H12" s="10">
        <f>ROUND(+'Aggregate Screens'!AS112,0)</f>
        <v>355</v>
      </c>
      <c r="I12" s="25">
        <f t="shared" si="1"/>
        <v>3.1127</v>
      </c>
      <c r="K12" s="12">
        <f t="shared" si="2"/>
        <v>0.007248487201889642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71887</v>
      </c>
      <c r="E13" s="10">
        <f>ROUND(+'Aggregate Screens'!AS8,0)</f>
        <v>16911</v>
      </c>
      <c r="F13" s="25">
        <f t="shared" si="0"/>
        <v>4.2509</v>
      </c>
      <c r="G13" s="10">
        <f>ROUND(+'Aggregate Screens'!AR113,0)</f>
        <v>71853</v>
      </c>
      <c r="H13" s="10">
        <f>ROUND(+'Aggregate Screens'!AS113,0)</f>
        <v>16759</v>
      </c>
      <c r="I13" s="25">
        <f t="shared" si="1"/>
        <v>4.2874</v>
      </c>
      <c r="K13" s="12">
        <f t="shared" si="2"/>
        <v>0.008586416994048385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73321</v>
      </c>
      <c r="E14" s="10">
        <f>ROUND(+'Aggregate Screens'!AS9,0)</f>
        <v>13482</v>
      </c>
      <c r="F14" s="25">
        <f t="shared" si="0"/>
        <v>5.4384</v>
      </c>
      <c r="G14" s="10">
        <f>ROUND(+'Aggregate Screens'!AR114,0)</f>
        <v>72895</v>
      </c>
      <c r="H14" s="10">
        <f>ROUND(+'Aggregate Screens'!AS114,0)</f>
        <v>14106</v>
      </c>
      <c r="I14" s="25">
        <f t="shared" si="1"/>
        <v>5.1677</v>
      </c>
      <c r="K14" s="12">
        <f t="shared" si="2"/>
        <v>-0.04977566931450417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Screens'!AR10,0)</f>
        <v>5407</v>
      </c>
      <c r="E15" s="10">
        <f>ROUND(+'Aggregate Screens'!AS10,0)</f>
        <v>2081</v>
      </c>
      <c r="F15" s="25">
        <f t="shared" si="0"/>
        <v>2.5983</v>
      </c>
      <c r="G15" s="10">
        <f>ROUND(+'Aggregate Screens'!AR115,0)</f>
        <v>5334</v>
      </c>
      <c r="H15" s="10">
        <f>ROUND(+'Aggregate Screens'!AS115,0)</f>
        <v>1909</v>
      </c>
      <c r="I15" s="25">
        <f t="shared" si="1"/>
        <v>2.7941</v>
      </c>
      <c r="K15" s="12">
        <f t="shared" si="2"/>
        <v>0.0753569641688796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Screens'!AR11,0)</f>
        <v>1567</v>
      </c>
      <c r="E16" s="10">
        <f>ROUND(+'Aggregate Screens'!AS11,0)</f>
        <v>590</v>
      </c>
      <c r="F16" s="25">
        <f t="shared" si="0"/>
        <v>2.6559</v>
      </c>
      <c r="G16" s="10">
        <f>ROUND(+'Aggregate Screens'!AR116,0)</f>
        <v>1589</v>
      </c>
      <c r="H16" s="10">
        <f>ROUND(+'Aggregate Screens'!AS116,0)</f>
        <v>617</v>
      </c>
      <c r="I16" s="25">
        <f t="shared" si="1"/>
        <v>2.5754</v>
      </c>
      <c r="K16" s="12">
        <f t="shared" si="2"/>
        <v>-0.03030987612485403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6875</v>
      </c>
      <c r="E17" s="10">
        <f>ROUND(+'Aggregate Screens'!AS12,0)</f>
        <v>1887</v>
      </c>
      <c r="F17" s="25">
        <f t="shared" si="0"/>
        <v>3.6433</v>
      </c>
      <c r="G17" s="10">
        <f>ROUND(+'Aggregate Screens'!AR117,0)</f>
        <v>7308</v>
      </c>
      <c r="H17" s="10">
        <f>ROUND(+'Aggregate Screens'!AS117,0)</f>
        <v>1974</v>
      </c>
      <c r="I17" s="25">
        <f t="shared" si="1"/>
        <v>3.7021</v>
      </c>
      <c r="K17" s="12">
        <f t="shared" si="2"/>
        <v>0.016139214448439576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Screens'!AR13,0)</f>
        <v>1818</v>
      </c>
      <c r="E18" s="10">
        <f>ROUND(+'Aggregate Screens'!AS13,0)</f>
        <v>609</v>
      </c>
      <c r="F18" s="25">
        <f t="shared" si="0"/>
        <v>2.9852</v>
      </c>
      <c r="G18" s="10">
        <f>ROUND(+'Aggregate Screens'!AR118,0)</f>
        <v>1741</v>
      </c>
      <c r="H18" s="10">
        <f>ROUND(+'Aggregate Screens'!AS118,0)</f>
        <v>565</v>
      </c>
      <c r="I18" s="25">
        <f t="shared" si="1"/>
        <v>3.0814</v>
      </c>
      <c r="K18" s="12">
        <f t="shared" si="2"/>
        <v>0.032225646522846096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Screens'!AR14,0)</f>
        <v>38504</v>
      </c>
      <c r="E19" s="10">
        <f>ROUND(+'Aggregate Screens'!AS14,0)</f>
        <v>9498</v>
      </c>
      <c r="F19" s="25">
        <f t="shared" si="0"/>
        <v>4.0539</v>
      </c>
      <c r="G19" s="10">
        <f>ROUND(+'Aggregate Screens'!AR119,0)</f>
        <v>37051</v>
      </c>
      <c r="H19" s="10">
        <f>ROUND(+'Aggregate Screens'!AS119,0)</f>
        <v>9673</v>
      </c>
      <c r="I19" s="25">
        <f t="shared" si="1"/>
        <v>3.8304</v>
      </c>
      <c r="K19" s="12">
        <f t="shared" si="2"/>
        <v>-0.055132095019610694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136662</v>
      </c>
      <c r="E20" s="10">
        <f>ROUND(+'Aggregate Screens'!AS15,0)</f>
        <v>18597</v>
      </c>
      <c r="F20" s="25">
        <f t="shared" si="0"/>
        <v>7.3486</v>
      </c>
      <c r="G20" s="10">
        <f>ROUND(+'Aggregate Screens'!AR120,0)</f>
        <v>136687</v>
      </c>
      <c r="H20" s="10">
        <f>ROUND(+'Aggregate Screens'!AS120,0)</f>
        <v>19424</v>
      </c>
      <c r="I20" s="25">
        <f t="shared" si="1"/>
        <v>7.037</v>
      </c>
      <c r="K20" s="12">
        <f t="shared" si="2"/>
        <v>-0.042402634515417925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Screens'!AR16,0)</f>
        <v>96028</v>
      </c>
      <c r="E21" s="10">
        <f>ROUND(+'Aggregate Screens'!AS16,0)</f>
        <v>22560</v>
      </c>
      <c r="F21" s="25">
        <f t="shared" si="0"/>
        <v>4.2566</v>
      </c>
      <c r="G21" s="10">
        <f>ROUND(+'Aggregate Screens'!AR121,0)</f>
        <v>94302</v>
      </c>
      <c r="H21" s="10">
        <f>ROUND(+'Aggregate Screens'!AS121,0)</f>
        <v>20807</v>
      </c>
      <c r="I21" s="25">
        <f t="shared" si="1"/>
        <v>4.5322</v>
      </c>
      <c r="K21" s="12">
        <f t="shared" si="2"/>
        <v>0.06474651130009867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Screens'!AR17,0)</f>
        <v>3296</v>
      </c>
      <c r="E22" s="10">
        <f>ROUND(+'Aggregate Screens'!AS17,0)</f>
        <v>1113</v>
      </c>
      <c r="F22" s="25">
        <f t="shared" si="0"/>
        <v>2.9614</v>
      </c>
      <c r="G22" s="10">
        <f>ROUND(+'Aggregate Screens'!AR122,0)</f>
        <v>4489</v>
      </c>
      <c r="H22" s="10">
        <f>ROUND(+'Aggregate Screens'!AS122,0)</f>
        <v>1496</v>
      </c>
      <c r="I22" s="25">
        <f t="shared" si="1"/>
        <v>3.0007</v>
      </c>
      <c r="K22" s="12">
        <f t="shared" si="2"/>
        <v>0.013270750320794278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Screens'!AR18,0)</f>
        <v>48489</v>
      </c>
      <c r="E23" s="10">
        <f>ROUND(+'Aggregate Screens'!AS18,0)</f>
        <v>8857</v>
      </c>
      <c r="F23" s="25">
        <f t="shared" si="0"/>
        <v>5.4747</v>
      </c>
      <c r="G23" s="10">
        <f>ROUND(+'Aggregate Screens'!AR123,0)</f>
        <v>60620</v>
      </c>
      <c r="H23" s="10">
        <f>ROUND(+'Aggregate Screens'!AS123,0)</f>
        <v>11947</v>
      </c>
      <c r="I23" s="25">
        <f t="shared" si="1"/>
        <v>5.0741</v>
      </c>
      <c r="K23" s="12">
        <f t="shared" si="2"/>
        <v>-0.07317295924890876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16213</v>
      </c>
      <c r="E24" s="10">
        <f>ROUND(+'Aggregate Screens'!AS19,0)</f>
        <v>4451</v>
      </c>
      <c r="F24" s="25">
        <f t="shared" si="0"/>
        <v>3.6426</v>
      </c>
      <c r="G24" s="10">
        <f>ROUND(+'Aggregate Screens'!AR124,0)</f>
        <v>15269</v>
      </c>
      <c r="H24" s="10">
        <f>ROUND(+'Aggregate Screens'!AS124,0)</f>
        <v>4506</v>
      </c>
      <c r="I24" s="25">
        <f t="shared" si="1"/>
        <v>3.3886</v>
      </c>
      <c r="K24" s="12">
        <f t="shared" si="2"/>
        <v>-0.06973041234283206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Screens'!AR20,0)</f>
        <v>17488</v>
      </c>
      <c r="E25" s="10">
        <f>ROUND(+'Aggregate Screens'!AS20,0)</f>
        <v>5702</v>
      </c>
      <c r="F25" s="25">
        <f t="shared" si="0"/>
        <v>3.067</v>
      </c>
      <c r="G25" s="10">
        <f>ROUND(+'Aggregate Screens'!AR125,0)</f>
        <v>18922</v>
      </c>
      <c r="H25" s="10">
        <f>ROUND(+'Aggregate Screens'!AS125,0)</f>
        <v>5875</v>
      </c>
      <c r="I25" s="25">
        <f t="shared" si="1"/>
        <v>3.2208</v>
      </c>
      <c r="K25" s="12">
        <f t="shared" si="2"/>
        <v>0.050146723182262765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4948</v>
      </c>
      <c r="E26" s="10">
        <f>ROUND(+'Aggregate Screens'!AS21,0)</f>
        <v>1696</v>
      </c>
      <c r="F26" s="25">
        <f t="shared" si="0"/>
        <v>2.9175</v>
      </c>
      <c r="G26" s="10">
        <f>ROUND(+'Aggregate Screens'!AR126,0)</f>
        <v>4667</v>
      </c>
      <c r="H26" s="10">
        <f>ROUND(+'Aggregate Screens'!AS126,0)</f>
        <v>1613</v>
      </c>
      <c r="I26" s="25">
        <f t="shared" si="1"/>
        <v>2.8934</v>
      </c>
      <c r="K26" s="12">
        <f t="shared" si="2"/>
        <v>-0.008260497000856848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406</v>
      </c>
      <c r="E27" s="10">
        <f>ROUND(+'Aggregate Screens'!AS22,0)</f>
        <v>167</v>
      </c>
      <c r="F27" s="25">
        <f t="shared" si="0"/>
        <v>2.4311</v>
      </c>
      <c r="G27" s="10">
        <f>ROUND(+'Aggregate Screens'!AR127,0)</f>
        <v>499</v>
      </c>
      <c r="H27" s="10">
        <f>ROUND(+'Aggregate Screens'!AS127,0)</f>
        <v>198</v>
      </c>
      <c r="I27" s="25">
        <f t="shared" si="1"/>
        <v>2.5202</v>
      </c>
      <c r="K27" s="12">
        <f t="shared" si="2"/>
        <v>0.036650076097239914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Screens'!AR23,0)</f>
        <v>2256</v>
      </c>
      <c r="E28" s="10">
        <f>ROUND(+'Aggregate Screens'!AS23,0)</f>
        <v>780</v>
      </c>
      <c r="F28" s="25">
        <f t="shared" si="0"/>
        <v>2.8923</v>
      </c>
      <c r="G28" s="10">
        <f>ROUND(+'Aggregate Screens'!AR128,0)</f>
        <v>1708</v>
      </c>
      <c r="H28" s="10">
        <f>ROUND(+'Aggregate Screens'!AS128,0)</f>
        <v>697</v>
      </c>
      <c r="I28" s="25">
        <f t="shared" si="1"/>
        <v>2.4505</v>
      </c>
      <c r="K28" s="12">
        <f t="shared" si="2"/>
        <v>-0.1527504062510805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Screens'!AR24,0)</f>
        <v>16563</v>
      </c>
      <c r="E29" s="10">
        <f>ROUND(+'Aggregate Screens'!AS24,0)</f>
        <v>4458</v>
      </c>
      <c r="F29" s="25">
        <f t="shared" si="0"/>
        <v>3.7153</v>
      </c>
      <c r="G29" s="10">
        <f>ROUND(+'Aggregate Screens'!AR129,0)</f>
        <v>15397</v>
      </c>
      <c r="H29" s="10">
        <f>ROUND(+'Aggregate Screens'!AS129,0)</f>
        <v>4249</v>
      </c>
      <c r="I29" s="25">
        <f t="shared" si="1"/>
        <v>3.6237</v>
      </c>
      <c r="K29" s="12">
        <f t="shared" si="2"/>
        <v>-0.0246548058030307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1144</v>
      </c>
      <c r="E30" s="10">
        <f>ROUND(+'Aggregate Screens'!AS25,0)</f>
        <v>413</v>
      </c>
      <c r="F30" s="25">
        <f t="shared" si="0"/>
        <v>2.77</v>
      </c>
      <c r="G30" s="10">
        <f>ROUND(+'Aggregate Screens'!AR130,0)</f>
        <v>1040</v>
      </c>
      <c r="H30" s="10">
        <f>ROUND(+'Aggregate Screens'!AS130,0)</f>
        <v>411</v>
      </c>
      <c r="I30" s="25">
        <f t="shared" si="1"/>
        <v>2.5304</v>
      </c>
      <c r="K30" s="12">
        <f t="shared" si="2"/>
        <v>-0.08649819494584832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1551</v>
      </c>
      <c r="E31" s="10">
        <f>ROUND(+'Aggregate Screens'!AS26,0)</f>
        <v>507</v>
      </c>
      <c r="F31" s="25">
        <f t="shared" si="0"/>
        <v>3.0592</v>
      </c>
      <c r="G31" s="10">
        <f>ROUND(+'Aggregate Screens'!AR131,0)</f>
        <v>1398</v>
      </c>
      <c r="H31" s="10">
        <f>ROUND(+'Aggregate Screens'!AS131,0)</f>
        <v>478</v>
      </c>
      <c r="I31" s="25">
        <f t="shared" si="1"/>
        <v>2.9247</v>
      </c>
      <c r="K31" s="12">
        <f t="shared" si="2"/>
        <v>-0.04396574267782427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54641</v>
      </c>
      <c r="E32" s="10">
        <f>ROUND(+'Aggregate Screens'!AS27,0)</f>
        <v>14276</v>
      </c>
      <c r="F32" s="25">
        <f t="shared" si="0"/>
        <v>3.8275</v>
      </c>
      <c r="G32" s="10">
        <f>ROUND(+'Aggregate Screens'!AR132,0)</f>
        <v>54759</v>
      </c>
      <c r="H32" s="10">
        <f>ROUND(+'Aggregate Screens'!AS132,0)</f>
        <v>14600</v>
      </c>
      <c r="I32" s="25">
        <f t="shared" si="1"/>
        <v>3.7506</v>
      </c>
      <c r="K32" s="12">
        <f t="shared" si="2"/>
        <v>-0.0200914435009798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16614</v>
      </c>
      <c r="E33" s="10">
        <f>ROUND(+'Aggregate Screens'!AS28,0)</f>
        <v>5386</v>
      </c>
      <c r="F33" s="25">
        <f t="shared" si="0"/>
        <v>3.0847</v>
      </c>
      <c r="G33" s="10">
        <f>ROUND(+'Aggregate Screens'!AR133,0)</f>
        <v>15746</v>
      </c>
      <c r="H33" s="10">
        <f>ROUND(+'Aggregate Screens'!AS133,0)</f>
        <v>5377</v>
      </c>
      <c r="I33" s="25">
        <f t="shared" si="1"/>
        <v>2.9284</v>
      </c>
      <c r="K33" s="12">
        <f t="shared" si="2"/>
        <v>-0.05066943300807225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Screens'!AR29,0)</f>
        <v>9642</v>
      </c>
      <c r="E34" s="10">
        <f>ROUND(+'Aggregate Screens'!AS29,0)</f>
        <v>3449</v>
      </c>
      <c r="F34" s="25">
        <f t="shared" si="0"/>
        <v>2.7956</v>
      </c>
      <c r="G34" s="10">
        <f>ROUND(+'Aggregate Screens'!AR134,0)</f>
        <v>9500</v>
      </c>
      <c r="H34" s="10">
        <f>ROUND(+'Aggregate Screens'!AS134,0)</f>
        <v>3383</v>
      </c>
      <c r="I34" s="25">
        <f t="shared" si="1"/>
        <v>2.8082</v>
      </c>
      <c r="K34" s="12">
        <f t="shared" si="2"/>
        <v>0.004507082558305786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1832</v>
      </c>
      <c r="E35" s="10">
        <f>ROUND(+'Aggregate Screens'!AS30,0)</f>
        <v>542</v>
      </c>
      <c r="F35" s="25">
        <f t="shared" si="0"/>
        <v>3.3801</v>
      </c>
      <c r="G35" s="10">
        <f>ROUND(+'Aggregate Screens'!AR135,0)</f>
        <v>1769</v>
      </c>
      <c r="H35" s="10">
        <f>ROUND(+'Aggregate Screens'!AS135,0)</f>
        <v>498</v>
      </c>
      <c r="I35" s="25">
        <f t="shared" si="1"/>
        <v>3.5522</v>
      </c>
      <c r="K35" s="12">
        <f t="shared" si="2"/>
        <v>0.05091565338303594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Screens'!AR31,0)</f>
        <v>115</v>
      </c>
      <c r="E36" s="10">
        <f>ROUND(+'Aggregate Screens'!AS31,0)</f>
        <v>44</v>
      </c>
      <c r="F36" s="25">
        <f t="shared" si="0"/>
        <v>2.6136</v>
      </c>
      <c r="G36" s="10">
        <f>ROUND(+'Aggregate Screens'!AR136,0)</f>
        <v>74</v>
      </c>
      <c r="H36" s="10">
        <f>ROUND(+'Aggregate Screens'!AS136,0)</f>
        <v>34</v>
      </c>
      <c r="I36" s="25">
        <f t="shared" si="1"/>
        <v>2.1765</v>
      </c>
      <c r="K36" s="12">
        <f t="shared" si="2"/>
        <v>-0.16724058769513317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Screens'!AR32,0)</f>
        <v>55506</v>
      </c>
      <c r="E37" s="10">
        <f>ROUND(+'Aggregate Screens'!AS32,0)</f>
        <v>14938</v>
      </c>
      <c r="F37" s="25">
        <f t="shared" si="0"/>
        <v>3.7158</v>
      </c>
      <c r="G37" s="10">
        <f>ROUND(+'Aggregate Screens'!AR137,0)</f>
        <v>56621</v>
      </c>
      <c r="H37" s="10">
        <f>ROUND(+'Aggregate Screens'!AS137,0)</f>
        <v>14990</v>
      </c>
      <c r="I37" s="25">
        <f t="shared" si="1"/>
        <v>3.7773</v>
      </c>
      <c r="K37" s="12">
        <f t="shared" si="2"/>
        <v>0.016550944614887708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99</v>
      </c>
      <c r="E38" s="10">
        <f>ROUND(+'Aggregate Screens'!AS33,0)</f>
        <v>34</v>
      </c>
      <c r="F38" s="25">
        <f t="shared" si="0"/>
        <v>2.9118</v>
      </c>
      <c r="G38" s="10">
        <f>ROUND(+'Aggregate Screens'!AR138,0)</f>
        <v>133</v>
      </c>
      <c r="H38" s="10">
        <f>ROUND(+'Aggregate Screens'!AS138,0)</f>
        <v>45</v>
      </c>
      <c r="I38" s="25">
        <f t="shared" si="1"/>
        <v>2.9556</v>
      </c>
      <c r="K38" s="12">
        <f t="shared" si="2"/>
        <v>0.015042241912219367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100257</v>
      </c>
      <c r="E39" s="10">
        <f>ROUND(+'Aggregate Screens'!AS34,0)</f>
        <v>24466</v>
      </c>
      <c r="F39" s="25">
        <f t="shared" si="0"/>
        <v>4.0978</v>
      </c>
      <c r="G39" s="10">
        <f>ROUND(+'Aggregate Screens'!AR139,0)</f>
        <v>99564</v>
      </c>
      <c r="H39" s="10">
        <f>ROUND(+'Aggregate Screens'!AS139,0)</f>
        <v>26107</v>
      </c>
      <c r="I39" s="25">
        <f t="shared" si="1"/>
        <v>3.8137</v>
      </c>
      <c r="K39" s="12">
        <f t="shared" si="2"/>
        <v>-0.06932988432817622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Screens'!AR35,0)</f>
        <v>3986</v>
      </c>
      <c r="E40" s="10">
        <f>ROUND(+'Aggregate Screens'!AS35,0)</f>
        <v>1477</v>
      </c>
      <c r="F40" s="25">
        <f t="shared" si="0"/>
        <v>2.6987</v>
      </c>
      <c r="G40" s="10">
        <f>ROUND(+'Aggregate Screens'!AR140,0)</f>
        <v>4028</v>
      </c>
      <c r="H40" s="10">
        <f>ROUND(+'Aggregate Screens'!AS140,0)</f>
        <v>1526</v>
      </c>
      <c r="I40" s="25">
        <f t="shared" si="1"/>
        <v>2.6396</v>
      </c>
      <c r="K40" s="12">
        <f t="shared" si="2"/>
        <v>-0.02189943306036235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1579</v>
      </c>
      <c r="E41" s="10">
        <f>ROUND(+'Aggregate Screens'!AS36,0)</f>
        <v>578</v>
      </c>
      <c r="F41" s="25">
        <f t="shared" si="0"/>
        <v>2.7318</v>
      </c>
      <c r="G41" s="10">
        <f>ROUND(+'Aggregate Screens'!AR141,0)</f>
        <v>1687</v>
      </c>
      <c r="H41" s="10">
        <f>ROUND(+'Aggregate Screens'!AS141,0)</f>
        <v>580</v>
      </c>
      <c r="I41" s="25">
        <f t="shared" si="1"/>
        <v>2.9086</v>
      </c>
      <c r="K41" s="12">
        <f t="shared" si="2"/>
        <v>0.06471923274031788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31082</v>
      </c>
      <c r="E42" s="10">
        <f>ROUND(+'Aggregate Screens'!AS37,0)</f>
        <v>6902</v>
      </c>
      <c r="F42" s="25">
        <f t="shared" si="0"/>
        <v>4.5033</v>
      </c>
      <c r="G42" s="10">
        <f>ROUND(+'Aggregate Screens'!AR142,0)</f>
        <v>29224</v>
      </c>
      <c r="H42" s="10">
        <f>ROUND(+'Aggregate Screens'!AS142,0)</f>
        <v>6880</v>
      </c>
      <c r="I42" s="25">
        <f t="shared" si="1"/>
        <v>4.2477</v>
      </c>
      <c r="K42" s="12">
        <f t="shared" si="2"/>
        <v>-0.056758377190060716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9356</v>
      </c>
      <c r="E43" s="10">
        <f>ROUND(+'Aggregate Screens'!AS38,0)</f>
        <v>2406</v>
      </c>
      <c r="F43" s="25">
        <f t="shared" si="0"/>
        <v>3.8886</v>
      </c>
      <c r="G43" s="10">
        <f>ROUND(+'Aggregate Screens'!AR143,0)</f>
        <v>7527</v>
      </c>
      <c r="H43" s="10">
        <f>ROUND(+'Aggregate Screens'!AS143,0)</f>
        <v>2248</v>
      </c>
      <c r="I43" s="25">
        <f t="shared" si="1"/>
        <v>3.3483</v>
      </c>
      <c r="K43" s="12">
        <f t="shared" si="2"/>
        <v>-0.13894460731368607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6649</v>
      </c>
      <c r="E44" s="10">
        <f>ROUND(+'Aggregate Screens'!AS39,0)</f>
        <v>2345</v>
      </c>
      <c r="F44" s="25">
        <f t="shared" si="0"/>
        <v>2.8354</v>
      </c>
      <c r="G44" s="10">
        <f>ROUND(+'Aggregate Screens'!AR144,0)</f>
        <v>5979</v>
      </c>
      <c r="H44" s="10">
        <f>ROUND(+'Aggregate Screens'!AS144,0)</f>
        <v>2128</v>
      </c>
      <c r="I44" s="25">
        <f t="shared" si="1"/>
        <v>2.8097</v>
      </c>
      <c r="K44" s="12">
        <f t="shared" si="2"/>
        <v>-0.009063976863934564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1420</v>
      </c>
      <c r="E45" s="10">
        <f>ROUND(+'Aggregate Screens'!AS40,0)</f>
        <v>660</v>
      </c>
      <c r="F45" s="25">
        <f t="shared" si="0"/>
        <v>2.1515</v>
      </c>
      <c r="G45" s="10">
        <f>ROUND(+'Aggregate Screens'!AR145,0)</f>
        <v>1267</v>
      </c>
      <c r="H45" s="10">
        <f>ROUND(+'Aggregate Screens'!AS145,0)</f>
        <v>611</v>
      </c>
      <c r="I45" s="25">
        <f t="shared" si="1"/>
        <v>2.0736</v>
      </c>
      <c r="K45" s="12">
        <f t="shared" si="2"/>
        <v>-0.03620729723448757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6230</v>
      </c>
      <c r="E46" s="10">
        <f>ROUND(+'Aggregate Screens'!AS41,0)</f>
        <v>1595</v>
      </c>
      <c r="F46" s="25">
        <f t="shared" si="0"/>
        <v>3.906</v>
      </c>
      <c r="G46" s="10">
        <f>ROUND(+'Aggregate Screens'!AR146,0)</f>
        <v>0</v>
      </c>
      <c r="H46" s="10">
        <f>ROUND(+'Aggregate Screens'!AS146,0)</f>
        <v>0</v>
      </c>
      <c r="I46" s="25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Screens'!AR42,0)</f>
        <v>379</v>
      </c>
      <c r="E47" s="10">
        <f>ROUND(+'Aggregate Screens'!AS42,0)</f>
        <v>149</v>
      </c>
      <c r="F47" s="25">
        <f t="shared" si="0"/>
        <v>2.5436</v>
      </c>
      <c r="G47" s="10">
        <f>ROUND(+'Aggregate Screens'!AR147,0)</f>
        <v>310</v>
      </c>
      <c r="H47" s="10">
        <f>ROUND(+'Aggregate Screens'!AS147,0)</f>
        <v>141</v>
      </c>
      <c r="I47" s="25">
        <f t="shared" si="1"/>
        <v>2.1986</v>
      </c>
      <c r="K47" s="12">
        <f t="shared" si="2"/>
        <v>-0.13563453373171885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2542</v>
      </c>
      <c r="E48" s="10">
        <f>ROUND(+'Aggregate Screens'!AS43,0)</f>
        <v>1280</v>
      </c>
      <c r="F48" s="25">
        <f t="shared" si="0"/>
        <v>1.9859</v>
      </c>
      <c r="G48" s="10">
        <f>ROUND(+'Aggregate Screens'!AR148,0)</f>
        <v>2298</v>
      </c>
      <c r="H48" s="10">
        <f>ROUND(+'Aggregate Screens'!AS148,0)</f>
        <v>1214</v>
      </c>
      <c r="I48" s="25">
        <f t="shared" si="1"/>
        <v>1.8929</v>
      </c>
      <c r="K48" s="12">
        <f t="shared" si="2"/>
        <v>-0.04683015257565837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38753</v>
      </c>
      <c r="E49" s="10">
        <f>ROUND(+'Aggregate Screens'!AS44,0)</f>
        <v>7872</v>
      </c>
      <c r="F49" s="25">
        <f t="shared" si="0"/>
        <v>4.9229</v>
      </c>
      <c r="G49" s="10">
        <f>ROUND(+'Aggregate Screens'!AR149,0)</f>
        <v>36125</v>
      </c>
      <c r="H49" s="10">
        <f>ROUND(+'Aggregate Screens'!AS149,0)</f>
        <v>7740</v>
      </c>
      <c r="I49" s="25">
        <f t="shared" si="1"/>
        <v>4.6673</v>
      </c>
      <c r="K49" s="12">
        <f t="shared" si="2"/>
        <v>-0.051920615897133815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115270</v>
      </c>
      <c r="E50" s="10">
        <f>ROUND(+'Aggregate Screens'!AS45,0)</f>
        <v>18993</v>
      </c>
      <c r="F50" s="25">
        <f t="shared" si="0"/>
        <v>6.0691</v>
      </c>
      <c r="G50" s="10">
        <f>ROUND(+'Aggregate Screens'!AR150,0)</f>
        <v>113468</v>
      </c>
      <c r="H50" s="10">
        <f>ROUND(+'Aggregate Screens'!AS150,0)</f>
        <v>19322</v>
      </c>
      <c r="I50" s="25">
        <f t="shared" si="1"/>
        <v>5.8725</v>
      </c>
      <c r="K50" s="12">
        <f t="shared" si="2"/>
        <v>-0.03239360036908279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6530</v>
      </c>
      <c r="E51" s="10">
        <f>ROUND(+'Aggregate Screens'!AS46,0)</f>
        <v>187</v>
      </c>
      <c r="F51" s="25">
        <f t="shared" si="0"/>
        <v>34.9198</v>
      </c>
      <c r="G51" s="10">
        <f>ROUND(+'Aggregate Screens'!AR151,0)</f>
        <v>6587</v>
      </c>
      <c r="H51" s="10">
        <f>ROUND(+'Aggregate Screens'!AS151,0)</f>
        <v>201</v>
      </c>
      <c r="I51" s="25">
        <f t="shared" si="1"/>
        <v>32.7711</v>
      </c>
      <c r="K51" s="12">
        <f t="shared" si="2"/>
        <v>-0.06153242572981532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Screens'!AR47,0)</f>
        <v>47132</v>
      </c>
      <c r="E52" s="10">
        <f>ROUND(+'Aggregate Screens'!AS47,0)</f>
        <v>9993</v>
      </c>
      <c r="F52" s="25">
        <f t="shared" si="0"/>
        <v>4.7165</v>
      </c>
      <c r="G52" s="10">
        <f>ROUND(+'Aggregate Screens'!AR152,0)</f>
        <v>47046</v>
      </c>
      <c r="H52" s="10">
        <f>ROUND(+'Aggregate Screens'!AS152,0)</f>
        <v>10171</v>
      </c>
      <c r="I52" s="25">
        <f t="shared" si="1"/>
        <v>4.6255</v>
      </c>
      <c r="K52" s="12">
        <f t="shared" si="2"/>
        <v>-0.019293967984734484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62816</v>
      </c>
      <c r="E53" s="10">
        <f>ROUND(+'Aggregate Screens'!AS48,0)</f>
        <v>18123</v>
      </c>
      <c r="F53" s="25">
        <f t="shared" si="0"/>
        <v>3.4661</v>
      </c>
      <c r="G53" s="10">
        <f>ROUND(+'Aggregate Screens'!AR153,0)</f>
        <v>74933</v>
      </c>
      <c r="H53" s="10">
        <f>ROUND(+'Aggregate Screens'!AS153,0)</f>
        <v>21887</v>
      </c>
      <c r="I53" s="25">
        <f t="shared" si="1"/>
        <v>3.4236</v>
      </c>
      <c r="K53" s="12">
        <f t="shared" si="2"/>
        <v>-0.01226161968783357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Screens'!AR49,0)</f>
        <v>29725</v>
      </c>
      <c r="E54" s="10">
        <f>ROUND(+'Aggregate Screens'!AS49,0)</f>
        <v>6995</v>
      </c>
      <c r="F54" s="25">
        <f t="shared" si="0"/>
        <v>4.2495</v>
      </c>
      <c r="G54" s="10">
        <f>ROUND(+'Aggregate Screens'!AR154,0)</f>
        <v>29613</v>
      </c>
      <c r="H54" s="10">
        <f>ROUND(+'Aggregate Screens'!AS154,0)</f>
        <v>7437</v>
      </c>
      <c r="I54" s="25">
        <f t="shared" si="1"/>
        <v>3.9818</v>
      </c>
      <c r="K54" s="12">
        <f t="shared" si="2"/>
        <v>-0.06299564654665268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10036</v>
      </c>
      <c r="E55" s="10">
        <f>ROUND(+'Aggregate Screens'!AS50,0)</f>
        <v>3046</v>
      </c>
      <c r="F55" s="25">
        <f t="shared" si="0"/>
        <v>3.2948</v>
      </c>
      <c r="G55" s="10">
        <f>ROUND(+'Aggregate Screens'!AR155,0)</f>
        <v>9438</v>
      </c>
      <c r="H55" s="10">
        <f>ROUND(+'Aggregate Screens'!AS155,0)</f>
        <v>2907</v>
      </c>
      <c r="I55" s="25">
        <f t="shared" si="1"/>
        <v>3.2466</v>
      </c>
      <c r="K55" s="12">
        <f t="shared" si="2"/>
        <v>-0.014629112540973654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1395</v>
      </c>
      <c r="E56" s="10">
        <f>ROUND(+'Aggregate Screens'!AS51,0)</f>
        <v>79</v>
      </c>
      <c r="F56" s="25">
        <f t="shared" si="0"/>
        <v>17.6582</v>
      </c>
      <c r="G56" s="10">
        <f>ROUND(+'Aggregate Screens'!AR156,0)</f>
        <v>1376</v>
      </c>
      <c r="H56" s="10">
        <f>ROUND(+'Aggregate Screens'!AS156,0)</f>
        <v>369</v>
      </c>
      <c r="I56" s="25">
        <f t="shared" si="1"/>
        <v>3.729</v>
      </c>
      <c r="K56" s="12">
        <f t="shared" si="2"/>
        <v>-0.7888233228754913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32983</v>
      </c>
      <c r="E57" s="10">
        <f>ROUND(+'Aggregate Screens'!AS52,0)</f>
        <v>7819</v>
      </c>
      <c r="F57" s="25">
        <f t="shared" si="0"/>
        <v>4.2183</v>
      </c>
      <c r="G57" s="10">
        <f>ROUND(+'Aggregate Screens'!AR157,0)</f>
        <v>33265</v>
      </c>
      <c r="H57" s="10">
        <f>ROUND(+'Aggregate Screens'!AS157,0)</f>
        <v>7580</v>
      </c>
      <c r="I57" s="25">
        <f t="shared" si="1"/>
        <v>4.3885</v>
      </c>
      <c r="K57" s="12">
        <f t="shared" si="2"/>
        <v>0.04034800749116929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39788</v>
      </c>
      <c r="E58" s="10">
        <f>ROUND(+'Aggregate Screens'!AS53,0)</f>
        <v>10073</v>
      </c>
      <c r="F58" s="25">
        <f t="shared" si="0"/>
        <v>3.95</v>
      </c>
      <c r="G58" s="10">
        <f>ROUND(+'Aggregate Screens'!AR158,0)</f>
        <v>35862</v>
      </c>
      <c r="H58" s="10">
        <f>ROUND(+'Aggregate Screens'!AS158,0)</f>
        <v>9562</v>
      </c>
      <c r="I58" s="25">
        <f t="shared" si="1"/>
        <v>3.7505</v>
      </c>
      <c r="K58" s="12">
        <f t="shared" si="2"/>
        <v>-0.05050632911392405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Screens'!AR54,0)</f>
        <v>3870</v>
      </c>
      <c r="E59" s="10">
        <f>ROUND(+'Aggregate Screens'!AS54,0)</f>
        <v>1338</v>
      </c>
      <c r="F59" s="25">
        <f t="shared" si="0"/>
        <v>2.8924</v>
      </c>
      <c r="G59" s="10">
        <f>ROUND(+'Aggregate Screens'!AR159,0)</f>
        <v>4061</v>
      </c>
      <c r="H59" s="10">
        <f>ROUND(+'Aggregate Screens'!AS159,0)</f>
        <v>1540</v>
      </c>
      <c r="I59" s="25">
        <f t="shared" si="1"/>
        <v>2.637</v>
      </c>
      <c r="K59" s="12">
        <f t="shared" si="2"/>
        <v>-0.08830037339233854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292</v>
      </c>
      <c r="E60" s="10">
        <f>ROUND(+'Aggregate Screens'!AS55,0)</f>
        <v>93</v>
      </c>
      <c r="F60" s="25">
        <f t="shared" si="0"/>
        <v>3.1398</v>
      </c>
      <c r="G60" s="10">
        <f>ROUND(+'Aggregate Screens'!AR160,0)</f>
        <v>0</v>
      </c>
      <c r="H60" s="10">
        <f>ROUND(+'Aggregate Screens'!AS160,0)</f>
        <v>0</v>
      </c>
      <c r="I60" s="25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66756</v>
      </c>
      <c r="E61" s="10">
        <f>ROUND(+'Aggregate Screens'!AS56,0)</f>
        <v>17148</v>
      </c>
      <c r="F61" s="25">
        <f t="shared" si="0"/>
        <v>3.8929</v>
      </c>
      <c r="G61" s="10">
        <f>ROUND(+'Aggregate Screens'!AR161,0)</f>
        <v>64997</v>
      </c>
      <c r="H61" s="10">
        <f>ROUND(+'Aggregate Screens'!AS161,0)</f>
        <v>16778</v>
      </c>
      <c r="I61" s="25">
        <f t="shared" si="1"/>
        <v>3.8739</v>
      </c>
      <c r="K61" s="12">
        <f t="shared" si="2"/>
        <v>-0.004880680212694943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Screens'!AR57,0)</f>
        <v>57801</v>
      </c>
      <c r="E62" s="10">
        <f>ROUND(+'Aggregate Screens'!AS57,0)</f>
        <v>15036</v>
      </c>
      <c r="F62" s="25">
        <f t="shared" si="0"/>
        <v>3.8442</v>
      </c>
      <c r="G62" s="10">
        <f>ROUND(+'Aggregate Screens'!AR162,0)</f>
        <v>59414</v>
      </c>
      <c r="H62" s="10">
        <f>ROUND(+'Aggregate Screens'!AS162,0)</f>
        <v>14830</v>
      </c>
      <c r="I62" s="25">
        <f t="shared" si="1"/>
        <v>4.0063</v>
      </c>
      <c r="K62" s="12">
        <f t="shared" si="2"/>
        <v>0.04216742104989346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4311</v>
      </c>
      <c r="E63" s="10">
        <f>ROUND(+'Aggregate Screens'!AS58,0)</f>
        <v>1351</v>
      </c>
      <c r="F63" s="25">
        <f t="shared" si="0"/>
        <v>3.191</v>
      </c>
      <c r="G63" s="10">
        <f>ROUND(+'Aggregate Screens'!AR163,0)</f>
        <v>3748</v>
      </c>
      <c r="H63" s="10">
        <f>ROUND(+'Aggregate Screens'!AS163,0)</f>
        <v>1290</v>
      </c>
      <c r="I63" s="25">
        <f t="shared" si="1"/>
        <v>2.9054</v>
      </c>
      <c r="K63" s="12">
        <f t="shared" si="2"/>
        <v>-0.08950172359761821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Screens'!AR59,0)</f>
        <v>11076</v>
      </c>
      <c r="E64" s="10">
        <f>ROUND(+'Aggregate Screens'!AS59,0)</f>
        <v>334</v>
      </c>
      <c r="F64" s="25">
        <f t="shared" si="0"/>
        <v>33.1617</v>
      </c>
      <c r="G64" s="10">
        <f>ROUND(+'Aggregate Screens'!AR164,0)</f>
        <v>10611</v>
      </c>
      <c r="H64" s="10">
        <f>ROUND(+'Aggregate Screens'!AS164,0)</f>
        <v>340</v>
      </c>
      <c r="I64" s="25">
        <f t="shared" si="1"/>
        <v>31.2088</v>
      </c>
      <c r="K64" s="12">
        <f t="shared" si="2"/>
        <v>-0.05889022577250269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Screens'!AR60,0)</f>
        <v>914</v>
      </c>
      <c r="E65" s="10">
        <f>ROUND(+'Aggregate Screens'!AS60,0)</f>
        <v>374</v>
      </c>
      <c r="F65" s="25">
        <f t="shared" si="0"/>
        <v>2.4439</v>
      </c>
      <c r="G65" s="10">
        <f>ROUND(+'Aggregate Screens'!AR165,0)</f>
        <v>1062</v>
      </c>
      <c r="H65" s="10">
        <f>ROUND(+'Aggregate Screens'!AS165,0)</f>
        <v>409</v>
      </c>
      <c r="I65" s="25">
        <f t="shared" si="1"/>
        <v>2.5966</v>
      </c>
      <c r="K65" s="12">
        <f t="shared" si="2"/>
        <v>0.0624820982855272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5472</v>
      </c>
      <c r="E66" s="10">
        <f>ROUND(+'Aggregate Screens'!AS61,0)</f>
        <v>1724</v>
      </c>
      <c r="F66" s="25">
        <f t="shared" si="0"/>
        <v>3.174</v>
      </c>
      <c r="G66" s="10">
        <f>ROUND(+'Aggregate Screens'!AR166,0)</f>
        <v>5303</v>
      </c>
      <c r="H66" s="10">
        <f>ROUND(+'Aggregate Screens'!AS166,0)</f>
        <v>1720</v>
      </c>
      <c r="I66" s="25">
        <f t="shared" si="1"/>
        <v>3.0831</v>
      </c>
      <c r="K66" s="12">
        <f t="shared" si="2"/>
        <v>-0.028638941398865803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3120</v>
      </c>
      <c r="E67" s="10">
        <f>ROUND(+'Aggregate Screens'!AS62,0)</f>
        <v>813</v>
      </c>
      <c r="F67" s="25">
        <f t="shared" si="0"/>
        <v>3.8376</v>
      </c>
      <c r="G67" s="10">
        <f>ROUND(+'Aggregate Screens'!AR167,0)</f>
        <v>2995</v>
      </c>
      <c r="H67" s="10">
        <f>ROUND(+'Aggregate Screens'!AS167,0)</f>
        <v>818</v>
      </c>
      <c r="I67" s="25">
        <f t="shared" si="1"/>
        <v>3.6614</v>
      </c>
      <c r="K67" s="12">
        <f t="shared" si="2"/>
        <v>-0.04591411298728376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Screens'!AR63,0)</f>
        <v>54436</v>
      </c>
      <c r="E68" s="10">
        <f>ROUND(+'Aggregate Screens'!AS63,0)</f>
        <v>16377</v>
      </c>
      <c r="F68" s="25">
        <f t="shared" si="0"/>
        <v>3.3239</v>
      </c>
      <c r="G68" s="10">
        <f>ROUND(+'Aggregate Screens'!AR168,0)</f>
        <v>54391</v>
      </c>
      <c r="H68" s="10">
        <f>ROUND(+'Aggregate Screens'!AS168,0)</f>
        <v>16539</v>
      </c>
      <c r="I68" s="25">
        <f t="shared" si="1"/>
        <v>3.2887</v>
      </c>
      <c r="K68" s="12">
        <f t="shared" si="2"/>
        <v>-0.01058996961400771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5754</v>
      </c>
      <c r="E69" s="10">
        <f>ROUND(+'Aggregate Screens'!AS64,0)</f>
        <v>1968</v>
      </c>
      <c r="F69" s="25">
        <f t="shared" si="0"/>
        <v>2.9238</v>
      </c>
      <c r="G69" s="10">
        <f>ROUND(+'Aggregate Screens'!AR169,0)</f>
        <v>5131</v>
      </c>
      <c r="H69" s="10">
        <f>ROUND(+'Aggregate Screens'!AS169,0)</f>
        <v>1848</v>
      </c>
      <c r="I69" s="25">
        <f t="shared" si="1"/>
        <v>2.7765</v>
      </c>
      <c r="K69" s="12">
        <f t="shared" si="2"/>
        <v>-0.050379642930432955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Screens'!AR65,0)</f>
        <v>22478</v>
      </c>
      <c r="E70" s="10">
        <f>ROUND(+'Aggregate Screens'!AS65,0)</f>
        <v>1527</v>
      </c>
      <c r="F70" s="25">
        <f t="shared" si="0"/>
        <v>14.7204</v>
      </c>
      <c r="G70" s="10">
        <f>ROUND(+'Aggregate Screens'!AR170,0)</f>
        <v>22602</v>
      </c>
      <c r="H70" s="10">
        <f>ROUND(+'Aggregate Screens'!AS170,0)</f>
        <v>1663</v>
      </c>
      <c r="I70" s="25">
        <f t="shared" si="1"/>
        <v>13.5911</v>
      </c>
      <c r="K70" s="12">
        <f t="shared" si="2"/>
        <v>-0.0767166653080078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249</v>
      </c>
      <c r="E71" s="10">
        <f>ROUND(+'Aggregate Screens'!AS66,0)</f>
        <v>88</v>
      </c>
      <c r="F71" s="25">
        <f t="shared" si="0"/>
        <v>2.8295</v>
      </c>
      <c r="G71" s="10">
        <f>ROUND(+'Aggregate Screens'!AR171,0)</f>
        <v>282</v>
      </c>
      <c r="H71" s="10">
        <f>ROUND(+'Aggregate Screens'!AS171,0)</f>
        <v>102</v>
      </c>
      <c r="I71" s="25">
        <f t="shared" si="1"/>
        <v>2.7647</v>
      </c>
      <c r="K71" s="12">
        <f t="shared" si="2"/>
        <v>-0.022901572716027552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Screens'!AR67,0)</f>
        <v>74665</v>
      </c>
      <c r="E72" s="10">
        <f>ROUND(+'Aggregate Screens'!AS67,0)</f>
        <v>18452</v>
      </c>
      <c r="F72" s="25">
        <f t="shared" si="0"/>
        <v>4.0464</v>
      </c>
      <c r="G72" s="10">
        <f>ROUND(+'Aggregate Screens'!AR172,0)</f>
        <v>78679</v>
      </c>
      <c r="H72" s="10">
        <f>ROUND(+'Aggregate Screens'!AS172,0)</f>
        <v>19560</v>
      </c>
      <c r="I72" s="25">
        <f t="shared" si="1"/>
        <v>4.0224</v>
      </c>
      <c r="K72" s="12">
        <f t="shared" si="2"/>
        <v>-0.005931198102016588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44965</v>
      </c>
      <c r="E73" s="10">
        <f>ROUND(+'Aggregate Screens'!AS68,0)</f>
        <v>11159</v>
      </c>
      <c r="F73" s="25">
        <f t="shared" si="0"/>
        <v>4.0295</v>
      </c>
      <c r="G73" s="10">
        <f>ROUND(+'Aggregate Screens'!AR173,0)</f>
        <v>51071</v>
      </c>
      <c r="H73" s="10">
        <f>ROUND(+'Aggregate Screens'!AS173,0)</f>
        <v>12094</v>
      </c>
      <c r="I73" s="25">
        <f t="shared" si="1"/>
        <v>4.2228</v>
      </c>
      <c r="K73" s="12">
        <f t="shared" si="2"/>
        <v>0.047971212309219746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160918</v>
      </c>
      <c r="E74" s="10">
        <f>ROUND(+'Aggregate Screens'!AS69,0)</f>
        <v>30509</v>
      </c>
      <c r="F74" s="25">
        <f t="shared" si="0"/>
        <v>5.2744</v>
      </c>
      <c r="G74" s="10">
        <f>ROUND(+'Aggregate Screens'!AR174,0)</f>
        <v>160576</v>
      </c>
      <c r="H74" s="10">
        <f>ROUND(+'Aggregate Screens'!AS174,0)</f>
        <v>31313</v>
      </c>
      <c r="I74" s="25">
        <f t="shared" si="1"/>
        <v>5.1281</v>
      </c>
      <c r="K74" s="12">
        <f t="shared" si="2"/>
        <v>-0.0277377521613833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Screens'!AR70,0)</f>
        <v>51994</v>
      </c>
      <c r="E75" s="10">
        <f>ROUND(+'Aggregate Screens'!AS70,0)</f>
        <v>15366</v>
      </c>
      <c r="F75" s="25">
        <f aca="true" t="shared" si="3" ref="F75:F105">IF(D75=0,"",IF(E75=0,"",ROUND(D75/E75,4)))</f>
        <v>3.3837</v>
      </c>
      <c r="G75" s="10">
        <f>ROUND(+'Aggregate Screens'!AR175,0)</f>
        <v>51442</v>
      </c>
      <c r="H75" s="10">
        <f>ROUND(+'Aggregate Screens'!AS175,0)</f>
        <v>15430</v>
      </c>
      <c r="I75" s="25">
        <f aca="true" t="shared" si="4" ref="I75:I105">IF(G75=0,"",IF(H75=0,"",ROUND(G75/H75,4)))</f>
        <v>3.3339</v>
      </c>
      <c r="K75" s="12">
        <f aca="true" t="shared" si="5" ref="K75:K105">IF(D75=0,"",IF(E75=0,"",IF(G75=0,"",IF(H75=0,"",+I75/F75-1))))</f>
        <v>-0.014717616810000944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918</v>
      </c>
      <c r="E76" s="10">
        <f>ROUND(+'Aggregate Screens'!AS71,0)</f>
        <v>371</v>
      </c>
      <c r="F76" s="25">
        <f t="shared" si="3"/>
        <v>2.4744</v>
      </c>
      <c r="G76" s="10">
        <f>ROUND(+'Aggregate Screens'!AR176,0)</f>
        <v>996</v>
      </c>
      <c r="H76" s="10">
        <f>ROUND(+'Aggregate Screens'!AS176,0)</f>
        <v>415</v>
      </c>
      <c r="I76" s="25">
        <f t="shared" si="4"/>
        <v>2.4</v>
      </c>
      <c r="K76" s="12">
        <f t="shared" si="5"/>
        <v>-0.030067895247332777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394</v>
      </c>
      <c r="E77" s="10">
        <f>ROUND(+'Aggregate Screens'!AS72,0)</f>
        <v>165</v>
      </c>
      <c r="F77" s="25">
        <f t="shared" si="3"/>
        <v>2.3879</v>
      </c>
      <c r="G77" s="10">
        <f>ROUND(+'Aggregate Screens'!AR177,0)</f>
        <v>215</v>
      </c>
      <c r="H77" s="10">
        <f>ROUND(+'Aggregate Screens'!AS177,0)</f>
        <v>97</v>
      </c>
      <c r="I77" s="25">
        <f t="shared" si="4"/>
        <v>2.2165</v>
      </c>
      <c r="K77" s="12">
        <f t="shared" si="5"/>
        <v>-0.07177855019054413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34652</v>
      </c>
      <c r="E78" s="10">
        <f>ROUND(+'Aggregate Screens'!AS73,0)</f>
        <v>9367</v>
      </c>
      <c r="F78" s="25">
        <f t="shared" si="3"/>
        <v>3.6994</v>
      </c>
      <c r="G78" s="10">
        <f>ROUND(+'Aggregate Screens'!AR178,0)</f>
        <v>34264</v>
      </c>
      <c r="H78" s="10">
        <f>ROUND(+'Aggregate Screens'!AS178,0)</f>
        <v>8695</v>
      </c>
      <c r="I78" s="25">
        <f t="shared" si="4"/>
        <v>3.9407</v>
      </c>
      <c r="K78" s="12">
        <f t="shared" si="5"/>
        <v>0.06522679353408667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Screens'!AR74,0)</f>
        <v>6838</v>
      </c>
      <c r="E79" s="10">
        <f>ROUND(+'Aggregate Screens'!AS74,0)</f>
        <v>1564</v>
      </c>
      <c r="F79" s="25">
        <f t="shared" si="3"/>
        <v>4.3721</v>
      </c>
      <c r="G79" s="10">
        <f>ROUND(+'Aggregate Screens'!AR179,0)</f>
        <v>0</v>
      </c>
      <c r="H79" s="10">
        <f>ROUND(+'Aggregate Screens'!AS179,0)</f>
        <v>0</v>
      </c>
      <c r="I79" s="25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Screens'!AR75,0)</f>
        <v>86173</v>
      </c>
      <c r="E80" s="10">
        <f>ROUND(+'Aggregate Screens'!AS75,0)</f>
        <v>20544</v>
      </c>
      <c r="F80" s="25">
        <f t="shared" si="3"/>
        <v>4.1946</v>
      </c>
      <c r="G80" s="10">
        <f>ROUND(+'Aggregate Screens'!AR180,0)</f>
        <v>89866</v>
      </c>
      <c r="H80" s="10">
        <f>ROUND(+'Aggregate Screens'!AS180,0)</f>
        <v>22060</v>
      </c>
      <c r="I80" s="25">
        <f t="shared" si="4"/>
        <v>4.0737</v>
      </c>
      <c r="K80" s="12">
        <f t="shared" si="5"/>
        <v>-0.028822772135603025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4236</v>
      </c>
      <c r="E81" s="10">
        <f>ROUND(+'Aggregate Screens'!AS76,0)</f>
        <v>1592</v>
      </c>
      <c r="F81" s="25">
        <f t="shared" si="3"/>
        <v>2.6608</v>
      </c>
      <c r="G81" s="10">
        <f>ROUND(+'Aggregate Screens'!AR181,0)</f>
        <v>4008</v>
      </c>
      <c r="H81" s="10">
        <f>ROUND(+'Aggregate Screens'!AS181,0)</f>
        <v>1542</v>
      </c>
      <c r="I81" s="25">
        <f t="shared" si="4"/>
        <v>2.5992</v>
      </c>
      <c r="K81" s="12">
        <f t="shared" si="5"/>
        <v>-0.023150932050511108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1129</v>
      </c>
      <c r="E82" s="10">
        <f>ROUND(+'Aggregate Screens'!AS77,0)</f>
        <v>370</v>
      </c>
      <c r="F82" s="25">
        <f t="shared" si="3"/>
        <v>3.0514</v>
      </c>
      <c r="G82" s="10">
        <f>ROUND(+'Aggregate Screens'!AR182,0)</f>
        <v>1102</v>
      </c>
      <c r="H82" s="10">
        <f>ROUND(+'Aggregate Screens'!AS182,0)</f>
        <v>378</v>
      </c>
      <c r="I82" s="25">
        <f t="shared" si="4"/>
        <v>2.9153</v>
      </c>
      <c r="K82" s="12">
        <f t="shared" si="5"/>
        <v>-0.04460247755128799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14876</v>
      </c>
      <c r="E83" s="10">
        <f>ROUND(+'Aggregate Screens'!AS78,0)</f>
        <v>4165</v>
      </c>
      <c r="F83" s="25">
        <f t="shared" si="3"/>
        <v>3.5717</v>
      </c>
      <c r="G83" s="10">
        <f>ROUND(+'Aggregate Screens'!AR183,0)</f>
        <v>14990</v>
      </c>
      <c r="H83" s="10">
        <f>ROUND(+'Aggregate Screens'!AS183,0)</f>
        <v>4023</v>
      </c>
      <c r="I83" s="25">
        <f t="shared" si="4"/>
        <v>3.7261</v>
      </c>
      <c r="K83" s="12">
        <f t="shared" si="5"/>
        <v>0.04322871461768907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Screens'!AR79,0)</f>
        <v>83895</v>
      </c>
      <c r="E84" s="10">
        <f>ROUND(+'Aggregate Screens'!AS79,0)</f>
        <v>18523</v>
      </c>
      <c r="F84" s="25">
        <f t="shared" si="3"/>
        <v>4.5292</v>
      </c>
      <c r="G84" s="10">
        <f>ROUND(+'Aggregate Screens'!AR184,0)</f>
        <v>86086</v>
      </c>
      <c r="H84" s="10">
        <f>ROUND(+'Aggregate Screens'!AS184,0)</f>
        <v>18825</v>
      </c>
      <c r="I84" s="25">
        <f t="shared" si="4"/>
        <v>4.573</v>
      </c>
      <c r="K84" s="12">
        <f t="shared" si="5"/>
        <v>0.009670582001236383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Screens'!AR80,0)</f>
        <v>54</v>
      </c>
      <c r="E85" s="10">
        <f>ROUND(+'Aggregate Screens'!AS80,0)</f>
        <v>12</v>
      </c>
      <c r="F85" s="25">
        <f t="shared" si="3"/>
        <v>4.5</v>
      </c>
      <c r="G85" s="10">
        <f>ROUND(+'Aggregate Screens'!AR185,0)</f>
        <v>0</v>
      </c>
      <c r="H85" s="10">
        <f>ROUND(+'Aggregate Screens'!AS185,0)</f>
        <v>0</v>
      </c>
      <c r="I85" s="25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Screens'!AR81,0)</f>
        <v>12994</v>
      </c>
      <c r="E86" s="10">
        <f>ROUND(+'Aggregate Screens'!AS81,0)</f>
        <v>3448</v>
      </c>
      <c r="F86" s="25">
        <f t="shared" si="3"/>
        <v>3.7686</v>
      </c>
      <c r="G86" s="10">
        <f>ROUND(+'Aggregate Screens'!AR186,0)</f>
        <v>19612</v>
      </c>
      <c r="H86" s="10">
        <f>ROUND(+'Aggregate Screens'!AS186,0)</f>
        <v>5497</v>
      </c>
      <c r="I86" s="25">
        <f t="shared" si="4"/>
        <v>3.5678</v>
      </c>
      <c r="K86" s="12">
        <f t="shared" si="5"/>
        <v>-0.05328238603194824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Screens'!AR82,0)</f>
        <v>35929</v>
      </c>
      <c r="E87" s="10">
        <f>ROUND(+'Aggregate Screens'!AS82,0)</f>
        <v>8161</v>
      </c>
      <c r="F87" s="25">
        <f t="shared" si="3"/>
        <v>4.4025</v>
      </c>
      <c r="G87" s="10">
        <f>ROUND(+'Aggregate Screens'!AR187,0)</f>
        <v>36331</v>
      </c>
      <c r="H87" s="10">
        <f>ROUND(+'Aggregate Screens'!AS187,0)</f>
        <v>7900</v>
      </c>
      <c r="I87" s="25">
        <f t="shared" si="4"/>
        <v>4.5989</v>
      </c>
      <c r="K87" s="12">
        <f t="shared" si="5"/>
        <v>0.0446110164679161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Screens'!AR83,0)</f>
        <v>62</v>
      </c>
      <c r="E88" s="10">
        <f>ROUND(+'Aggregate Screens'!AS83,0)</f>
        <v>31</v>
      </c>
      <c r="F88" s="25">
        <f t="shared" si="3"/>
        <v>2</v>
      </c>
      <c r="G88" s="10">
        <f>ROUND(+'Aggregate Screens'!AR188,0)</f>
        <v>96</v>
      </c>
      <c r="H88" s="10">
        <f>ROUND(+'Aggregate Screens'!AS188,0)</f>
        <v>39</v>
      </c>
      <c r="I88" s="25">
        <f t="shared" si="4"/>
        <v>2.4615</v>
      </c>
      <c r="K88" s="12">
        <f t="shared" si="5"/>
        <v>0.23075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Screens'!AR84,0)</f>
        <v>16464</v>
      </c>
      <c r="E89" s="10">
        <f>ROUND(+'Aggregate Screens'!AS84,0)</f>
        <v>5018</v>
      </c>
      <c r="F89" s="25">
        <f t="shared" si="3"/>
        <v>3.281</v>
      </c>
      <c r="G89" s="10">
        <f>ROUND(+'Aggregate Screens'!AR189,0)</f>
        <v>17244</v>
      </c>
      <c r="H89" s="10">
        <f>ROUND(+'Aggregate Screens'!AS189,0)</f>
        <v>4708</v>
      </c>
      <c r="I89" s="25">
        <f t="shared" si="4"/>
        <v>3.6627</v>
      </c>
      <c r="K89" s="12">
        <f t="shared" si="5"/>
        <v>0.11633648277964026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Screens'!AR85,0)</f>
        <v>4431</v>
      </c>
      <c r="E90" s="10">
        <f>ROUND(+'Aggregate Screens'!AS85,0)</f>
        <v>1201</v>
      </c>
      <c r="F90" s="25">
        <f t="shared" si="3"/>
        <v>3.6894</v>
      </c>
      <c r="G90" s="10">
        <f>ROUND(+'Aggregate Screens'!AR190,0)</f>
        <v>4191</v>
      </c>
      <c r="H90" s="10">
        <f>ROUND(+'Aggregate Screens'!AS190,0)</f>
        <v>1261</v>
      </c>
      <c r="I90" s="25">
        <f t="shared" si="4"/>
        <v>3.3236</v>
      </c>
      <c r="K90" s="12">
        <f t="shared" si="5"/>
        <v>-0.09914891310240148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Screens'!AR86,0)</f>
        <v>2128</v>
      </c>
      <c r="E91" s="10">
        <f>ROUND(+'Aggregate Screens'!AS86,0)</f>
        <v>606</v>
      </c>
      <c r="F91" s="25">
        <f t="shared" si="3"/>
        <v>3.5116</v>
      </c>
      <c r="G91" s="10">
        <f>ROUND(+'Aggregate Screens'!AR191,0)</f>
        <v>2153</v>
      </c>
      <c r="H91" s="10">
        <f>ROUND(+'Aggregate Screens'!AS191,0)</f>
        <v>642</v>
      </c>
      <c r="I91" s="25">
        <f t="shared" si="4"/>
        <v>3.3536</v>
      </c>
      <c r="K91" s="12">
        <f t="shared" si="5"/>
        <v>-0.044993735049550065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Screens'!AR87,0)</f>
        <v>605</v>
      </c>
      <c r="E92" s="10">
        <f>ROUND(+'Aggregate Screens'!AS87,0)</f>
        <v>213</v>
      </c>
      <c r="F92" s="25">
        <f t="shared" si="3"/>
        <v>2.8404</v>
      </c>
      <c r="G92" s="10">
        <f>ROUND(+'Aggregate Screens'!AR192,0)</f>
        <v>553</v>
      </c>
      <c r="H92" s="10">
        <f>ROUND(+'Aggregate Screens'!AS192,0)</f>
        <v>190</v>
      </c>
      <c r="I92" s="25">
        <f t="shared" si="4"/>
        <v>2.9105</v>
      </c>
      <c r="K92" s="12">
        <f t="shared" si="5"/>
        <v>0.024679622588367867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Screens'!AR88,0)</f>
        <v>11823</v>
      </c>
      <c r="E93" s="10">
        <f>ROUND(+'Aggregate Screens'!AS88,0)</f>
        <v>3712</v>
      </c>
      <c r="F93" s="25">
        <f t="shared" si="3"/>
        <v>3.1851</v>
      </c>
      <c r="G93" s="10">
        <f>ROUND(+'Aggregate Screens'!AR193,0)</f>
        <v>12195</v>
      </c>
      <c r="H93" s="10">
        <f>ROUND(+'Aggregate Screens'!AS193,0)</f>
        <v>3937</v>
      </c>
      <c r="I93" s="25">
        <f t="shared" si="4"/>
        <v>3.0975</v>
      </c>
      <c r="K93" s="12">
        <f t="shared" si="5"/>
        <v>-0.02750306112837897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Screens'!AR89,0)</f>
        <v>4129</v>
      </c>
      <c r="E94" s="10">
        <f>ROUND(+'Aggregate Screens'!AS89,0)</f>
        <v>1558</v>
      </c>
      <c r="F94" s="25">
        <f t="shared" si="3"/>
        <v>2.6502</v>
      </c>
      <c r="G94" s="10">
        <f>ROUND(+'Aggregate Screens'!AR194,0)</f>
        <v>3654</v>
      </c>
      <c r="H94" s="10">
        <f>ROUND(+'Aggregate Screens'!AS194,0)</f>
        <v>1492</v>
      </c>
      <c r="I94" s="25">
        <f t="shared" si="4"/>
        <v>2.4491</v>
      </c>
      <c r="K94" s="12">
        <f t="shared" si="5"/>
        <v>-0.07588106557995622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Screens'!AR90,0)</f>
        <v>6012</v>
      </c>
      <c r="E95" s="10">
        <f>ROUND(+'Aggregate Screens'!AS90,0)</f>
        <v>2278</v>
      </c>
      <c r="F95" s="25">
        <f t="shared" si="3"/>
        <v>2.6392</v>
      </c>
      <c r="G95" s="10">
        <f>ROUND(+'Aggregate Screens'!AR195,0)</f>
        <v>5602</v>
      </c>
      <c r="H95" s="10">
        <f>ROUND(+'Aggregate Screens'!AS195,0)</f>
        <v>2262</v>
      </c>
      <c r="I95" s="25">
        <f t="shared" si="4"/>
        <v>2.4766</v>
      </c>
      <c r="K95" s="12">
        <f t="shared" si="5"/>
        <v>-0.061609578660200115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Screens'!AR91,0)</f>
        <v>28391</v>
      </c>
      <c r="E96" s="10">
        <f>ROUND(+'Aggregate Screens'!AS91,0)</f>
        <v>8333</v>
      </c>
      <c r="F96" s="25">
        <f t="shared" si="3"/>
        <v>3.4071</v>
      </c>
      <c r="G96" s="10">
        <f>ROUND(+'Aggregate Screens'!AR196,0)</f>
        <v>34784</v>
      </c>
      <c r="H96" s="10">
        <f>ROUND(+'Aggregate Screens'!AS196,0)</f>
        <v>8692</v>
      </c>
      <c r="I96" s="25">
        <f t="shared" si="4"/>
        <v>4.0018</v>
      </c>
      <c r="K96" s="12">
        <f t="shared" si="5"/>
        <v>0.17454726893839356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Screens'!AR92,0)</f>
        <v>9502</v>
      </c>
      <c r="E97" s="10">
        <f>ROUND(+'Aggregate Screens'!AS92,0)</f>
        <v>162</v>
      </c>
      <c r="F97" s="25">
        <f t="shared" si="3"/>
        <v>58.6543</v>
      </c>
      <c r="G97" s="10">
        <f>ROUND(+'Aggregate Screens'!AR197,0)</f>
        <v>9560</v>
      </c>
      <c r="H97" s="10">
        <f>ROUND(+'Aggregate Screens'!AS197,0)</f>
        <v>197</v>
      </c>
      <c r="I97" s="25">
        <f t="shared" si="4"/>
        <v>48.5279</v>
      </c>
      <c r="K97" s="12">
        <f t="shared" si="5"/>
        <v>-0.17264548379232203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Screens'!AR93,0)</f>
        <v>5570</v>
      </c>
      <c r="E98" s="10">
        <f>ROUND(+'Aggregate Screens'!AS93,0)</f>
        <v>588</v>
      </c>
      <c r="F98" s="25">
        <f t="shared" si="3"/>
        <v>9.4728</v>
      </c>
      <c r="G98" s="10">
        <f>ROUND(+'Aggregate Screens'!AR198,0)</f>
        <v>5997</v>
      </c>
      <c r="H98" s="10">
        <f>ROUND(+'Aggregate Screens'!AS198,0)</f>
        <v>598</v>
      </c>
      <c r="I98" s="25">
        <f t="shared" si="4"/>
        <v>10.0284</v>
      </c>
      <c r="K98" s="12">
        <f t="shared" si="5"/>
        <v>0.05865214086648085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Screens'!AR94,0)</f>
        <v>2972</v>
      </c>
      <c r="E99" s="10">
        <f>ROUND(+'Aggregate Screens'!AS94,0)</f>
        <v>822</v>
      </c>
      <c r="F99" s="25">
        <f t="shared" si="3"/>
        <v>3.6156</v>
      </c>
      <c r="G99" s="10">
        <f>ROUND(+'Aggregate Screens'!AR199,0)</f>
        <v>2864</v>
      </c>
      <c r="H99" s="10">
        <f>ROUND(+'Aggregate Screens'!AS199,0)</f>
        <v>800</v>
      </c>
      <c r="I99" s="25">
        <f t="shared" si="4"/>
        <v>3.58</v>
      </c>
      <c r="K99" s="12">
        <f t="shared" si="5"/>
        <v>-0.009846221927204413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Screens'!AR95,0)</f>
        <v>6718</v>
      </c>
      <c r="E100" s="10">
        <f>ROUND(+'Aggregate Screens'!AS95,0)</f>
        <v>1665</v>
      </c>
      <c r="F100" s="25">
        <f t="shared" si="3"/>
        <v>4.0348</v>
      </c>
      <c r="G100" s="10">
        <f>ROUND(+'Aggregate Screens'!AR200,0)</f>
        <v>4181</v>
      </c>
      <c r="H100" s="10">
        <f>ROUND(+'Aggregate Screens'!AS200,0)</f>
        <v>1317</v>
      </c>
      <c r="I100" s="25">
        <f t="shared" si="4"/>
        <v>3.1746</v>
      </c>
      <c r="K100" s="12">
        <f t="shared" si="5"/>
        <v>-0.2131952017448201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Screens'!AR96,0)</f>
        <v>30999</v>
      </c>
      <c r="E101" s="10">
        <f>ROUND(+'Aggregate Screens'!AS96,0)</f>
        <v>8630</v>
      </c>
      <c r="F101" s="25">
        <f t="shared" si="3"/>
        <v>3.592</v>
      </c>
      <c r="G101" s="10">
        <f>ROUND(+'Aggregate Screens'!AR201,0)</f>
        <v>29436</v>
      </c>
      <c r="H101" s="10">
        <f>ROUND(+'Aggregate Screens'!AS201,0)</f>
        <v>8374</v>
      </c>
      <c r="I101" s="25">
        <f t="shared" si="4"/>
        <v>3.5152</v>
      </c>
      <c r="K101" s="12">
        <f t="shared" si="5"/>
        <v>-0.021380846325167013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Screens'!AR97,0)</f>
        <v>34795</v>
      </c>
      <c r="E102" s="10">
        <f>ROUND(+'Aggregate Screens'!AS97,0)</f>
        <v>8852</v>
      </c>
      <c r="F102" s="25">
        <f t="shared" si="3"/>
        <v>3.9308</v>
      </c>
      <c r="G102" s="10">
        <f>ROUND(+'Aggregate Screens'!AR202,0)</f>
        <v>38674</v>
      </c>
      <c r="H102" s="10">
        <f>ROUND(+'Aggregate Screens'!AS202,0)</f>
        <v>9995</v>
      </c>
      <c r="I102" s="25">
        <f t="shared" si="4"/>
        <v>3.8693</v>
      </c>
      <c r="K102" s="12">
        <f t="shared" si="5"/>
        <v>-0.015645670092602093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Screens'!AR98,0)</f>
        <v>0</v>
      </c>
      <c r="E103" s="10">
        <f>ROUND(+'Aggregate Screens'!AS98,0)</f>
        <v>0</v>
      </c>
      <c r="F103" s="25">
        <f t="shared" si="3"/>
      </c>
      <c r="G103" s="10">
        <f>ROUND(+'Aggregate Screens'!AR203,0)</f>
        <v>3801</v>
      </c>
      <c r="H103" s="10">
        <f>ROUND(+'Aggregate Screens'!AS203,0)</f>
        <v>1113</v>
      </c>
      <c r="I103" s="25">
        <f t="shared" si="4"/>
        <v>3.4151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24265</v>
      </c>
      <c r="E104" s="10">
        <f>ROUND(+'Aggregate Screens'!AS99,0)</f>
        <v>2483</v>
      </c>
      <c r="F104" s="25">
        <f t="shared" si="3"/>
        <v>9.7725</v>
      </c>
      <c r="G104" s="10">
        <f>ROUND(+'Aggregate Screens'!AR204,0)</f>
        <v>24026</v>
      </c>
      <c r="H104" s="10">
        <f>ROUND(+'Aggregate Screens'!AS204,0)</f>
        <v>2809</v>
      </c>
      <c r="I104" s="25">
        <f t="shared" si="4"/>
        <v>8.5532</v>
      </c>
      <c r="K104" s="12">
        <f t="shared" si="5"/>
        <v>-0.12476848298797649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7706</v>
      </c>
      <c r="E105" s="10">
        <f>ROUND(+'Aggregate Screens'!AS100,0)</f>
        <v>759</v>
      </c>
      <c r="F105" s="25">
        <f t="shared" si="3"/>
        <v>10.1528</v>
      </c>
      <c r="G105" s="10">
        <f>ROUND(+'Aggregate Screens'!AR205,0)</f>
        <v>6962</v>
      </c>
      <c r="H105" s="10">
        <f>ROUND(+'Aggregate Screens'!AS205,0)</f>
        <v>720</v>
      </c>
      <c r="I105" s="25">
        <f t="shared" si="4"/>
        <v>9.6694</v>
      </c>
      <c r="K105" s="12">
        <f t="shared" si="5"/>
        <v>-0.047612481285950636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11849</v>
      </c>
      <c r="E106" s="10">
        <f>ROUND(+'Aggregate Screens'!AS101,0)</f>
        <v>713</v>
      </c>
      <c r="F106" s="25">
        <f>IF(D106=0,"",IF(E106=0,"",ROUND(D106/E106,4)))</f>
        <v>16.6185</v>
      </c>
      <c r="G106" s="10">
        <f>ROUND(+'Aggregate Screens'!AR206,0)</f>
        <v>11396</v>
      </c>
      <c r="H106" s="10">
        <f>ROUND(+'Aggregate Screens'!AS206,0)</f>
        <v>706</v>
      </c>
      <c r="I106" s="25">
        <f>IF(G106=0,"",IF(H106=0,"",ROUND(G106/H106,4)))</f>
        <v>16.1416</v>
      </c>
      <c r="K106" s="12">
        <f>IF(D106=0,"",IF(E106=0,"",IF(G106=0,"",IF(H106=0,"",+I106/F106-1))))</f>
        <v>-0.028696934139663677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="75" zoomScaleNormal="75" zoomScalePageLayoutView="0" workbookViewId="0" topLeftCell="A1">
      <selection activeCell="I1" sqref="I1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6.875" style="0" bestFit="1" customWidth="1"/>
    <col min="5" max="5" width="7.875" style="0" bestFit="1" customWidth="1"/>
    <col min="6" max="6" width="7.125" style="0" bestFit="1" customWidth="1"/>
    <col min="7" max="7" width="6.875" style="0" bestFit="1" customWidth="1"/>
    <col min="8" max="8" width="7.875" style="0" bestFit="1" customWidth="1"/>
    <col min="9" max="9" width="7.12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19</v>
      </c>
      <c r="B1" s="6"/>
      <c r="C1" s="6"/>
      <c r="D1" s="6"/>
      <c r="E1" s="6"/>
      <c r="F1" s="7"/>
      <c r="G1" s="6"/>
      <c r="H1" s="6"/>
      <c r="I1" s="6"/>
    </row>
    <row r="2" spans="1:11" ht="1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ht="12">
      <c r="A3" s="9"/>
      <c r="B3" s="6"/>
      <c r="C3" s="6"/>
      <c r="D3" s="6"/>
      <c r="E3" s="6"/>
      <c r="F3" s="7"/>
      <c r="G3" s="6"/>
      <c r="H3" s="6"/>
      <c r="I3" s="6"/>
      <c r="K3">
        <v>12</v>
      </c>
    </row>
    <row r="4" spans="1:9" ht="1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59</v>
      </c>
      <c r="B5" s="6"/>
      <c r="C5" s="6"/>
      <c r="D5" s="6"/>
      <c r="E5" s="7"/>
      <c r="F5" s="6"/>
      <c r="G5" s="6"/>
      <c r="H5" s="6"/>
      <c r="I5" s="6"/>
    </row>
    <row r="7" spans="4:9" ht="12">
      <c r="D7" s="7"/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185</v>
      </c>
      <c r="E8" s="2" t="s">
        <v>20</v>
      </c>
      <c r="F8" s="5"/>
      <c r="G8" s="5"/>
      <c r="H8" s="2" t="s">
        <v>20</v>
      </c>
      <c r="I8" s="5"/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17</v>
      </c>
      <c r="E9" s="2" t="s">
        <v>17</v>
      </c>
      <c r="F9" s="2" t="s">
        <v>21</v>
      </c>
      <c r="G9" s="2" t="s">
        <v>17</v>
      </c>
      <c r="H9" s="2" t="s">
        <v>17</v>
      </c>
      <c r="I9" s="2" t="s">
        <v>21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Screens'!BC5,0)</f>
        <v>51309</v>
      </c>
      <c r="E10" s="10">
        <f>ROUND(+LOS!D10,0)</f>
        <v>137552</v>
      </c>
      <c r="F10" s="12">
        <f>IF(D10=0,"",IF(E10=0,"",ROUND(D10/E10,4)))</f>
        <v>0.373</v>
      </c>
      <c r="G10" s="10">
        <f>ROUND(+'Aggregate Screens'!BC110,0)</f>
        <v>31715</v>
      </c>
      <c r="H10" s="10">
        <f>ROUND(+LOS!G10,0)</f>
        <v>128575</v>
      </c>
      <c r="I10" s="12">
        <f>IF(G10=0,"",IF(H10=0,"",ROUND(G10/H10,4)))</f>
        <v>0.2467</v>
      </c>
      <c r="K10" s="12">
        <f>IF(D10=0,"",IF(E10=0,"",IF(G10=0,"",IF(H10=0,"",+I10/F10-1))))</f>
        <v>-0.3386058981233244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Screens'!BC6,0)</f>
        <v>7418</v>
      </c>
      <c r="E11" s="10">
        <f>ROUND(+LOS!D11,0)</f>
        <v>43601</v>
      </c>
      <c r="F11" s="12">
        <f aca="true" t="shared" si="0" ref="F11:F74">IF(D11=0,"",IF(E11=0,"",ROUND(D11/E11,4)))</f>
        <v>0.1701</v>
      </c>
      <c r="G11" s="10">
        <f>ROUND(+'Aggregate Screens'!BC111,0)</f>
        <v>7588</v>
      </c>
      <c r="H11" s="10">
        <f>ROUND(+LOS!G11,0)</f>
        <v>42499</v>
      </c>
      <c r="I11" s="12">
        <f aca="true" t="shared" si="1" ref="I11:I74">IF(G11=0,"",IF(H11=0,"",ROUND(G11/H11,4)))</f>
        <v>0.1785</v>
      </c>
      <c r="K11" s="12">
        <f aca="true" t="shared" si="2" ref="K11:K74">IF(D11=0,"",IF(E11=0,"",IF(G11=0,"",IF(H11=0,"",+I11/F11-1))))</f>
        <v>0.04938271604938271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Screens'!BC7,0)</f>
        <v>0</v>
      </c>
      <c r="E12" s="10">
        <f>ROUND(+LOS!D12,0)</f>
        <v>958</v>
      </c>
      <c r="F12" s="12">
        <f t="shared" si="0"/>
      </c>
      <c r="G12" s="10">
        <f>ROUND(+'Aggregate Screens'!BC112,0)</f>
        <v>0</v>
      </c>
      <c r="H12" s="10">
        <f>ROUND(+LOS!G12,0)</f>
        <v>1105</v>
      </c>
      <c r="I12" s="12">
        <f t="shared" si="1"/>
      </c>
      <c r="K12" s="12">
        <f t="shared" si="2"/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Screens'!BC8,0)</f>
        <v>6247</v>
      </c>
      <c r="E13" s="10">
        <f>ROUND(+LOS!D13,0)</f>
        <v>71887</v>
      </c>
      <c r="F13" s="12">
        <f t="shared" si="0"/>
        <v>0.0869</v>
      </c>
      <c r="G13" s="10">
        <f>ROUND(+'Aggregate Screens'!BC113,0)</f>
        <v>6007</v>
      </c>
      <c r="H13" s="10">
        <f>ROUND(+LOS!G13,0)</f>
        <v>71853</v>
      </c>
      <c r="I13" s="12">
        <f t="shared" si="1"/>
        <v>0.0836</v>
      </c>
      <c r="K13" s="12">
        <f t="shared" si="2"/>
        <v>-0.03797468354430389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Screens'!BC9,0)</f>
        <v>13348</v>
      </c>
      <c r="E14" s="10">
        <f>ROUND(+LOS!D14,0)</f>
        <v>73321</v>
      </c>
      <c r="F14" s="12">
        <f t="shared" si="0"/>
        <v>0.182</v>
      </c>
      <c r="G14" s="10">
        <f>ROUND(+'Aggregate Screens'!BC114,0)</f>
        <v>13480</v>
      </c>
      <c r="H14" s="10">
        <f>ROUND(+LOS!G14,0)</f>
        <v>72895</v>
      </c>
      <c r="I14" s="12">
        <f t="shared" si="1"/>
        <v>0.1849</v>
      </c>
      <c r="K14" s="12">
        <f t="shared" si="2"/>
        <v>0.0159340659340661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Screens'!BC10,0)</f>
        <v>1592</v>
      </c>
      <c r="E15" s="10">
        <f>ROUND(+LOS!D15,0)</f>
        <v>5407</v>
      </c>
      <c r="F15" s="12">
        <f t="shared" si="0"/>
        <v>0.2944</v>
      </c>
      <c r="G15" s="10">
        <f>ROUND(+'Aggregate Screens'!BC115,0)</f>
        <v>1386</v>
      </c>
      <c r="H15" s="10">
        <f>ROUND(+LOS!G15,0)</f>
        <v>5334</v>
      </c>
      <c r="I15" s="12">
        <f t="shared" si="1"/>
        <v>0.2598</v>
      </c>
      <c r="K15" s="12">
        <f t="shared" si="2"/>
        <v>-0.11752717391304357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Screens'!BC11,0)</f>
        <v>0</v>
      </c>
      <c r="E16" s="10">
        <f>ROUND(+LOS!D16,0)</f>
        <v>1567</v>
      </c>
      <c r="F16" s="12">
        <f t="shared" si="0"/>
      </c>
      <c r="G16" s="10">
        <f>ROUND(+'Aggregate Screens'!BC116,0)</f>
        <v>0</v>
      </c>
      <c r="H16" s="10">
        <f>ROUND(+LOS!G16,0)</f>
        <v>1589</v>
      </c>
      <c r="I16" s="12">
        <f t="shared" si="1"/>
      </c>
      <c r="K16" s="12">
        <f t="shared" si="2"/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Screens'!BC12,0)</f>
        <v>0</v>
      </c>
      <c r="E17" s="10">
        <f>ROUND(+LOS!D17,0)</f>
        <v>6875</v>
      </c>
      <c r="F17" s="12">
        <f t="shared" si="0"/>
      </c>
      <c r="G17" s="10">
        <f>ROUND(+'Aggregate Screens'!BC117,0)</f>
        <v>0</v>
      </c>
      <c r="H17" s="10">
        <f>ROUND(+LOS!G17,0)</f>
        <v>7308</v>
      </c>
      <c r="I17" s="12">
        <f t="shared" si="1"/>
      </c>
      <c r="K17" s="12">
        <f t="shared" si="2"/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Screens'!BC13,0)</f>
        <v>11</v>
      </c>
      <c r="E18" s="10">
        <f>ROUND(+LOS!D18,0)</f>
        <v>1818</v>
      </c>
      <c r="F18" s="12">
        <f t="shared" si="0"/>
        <v>0.0061</v>
      </c>
      <c r="G18" s="10">
        <f>ROUND(+'Aggregate Screens'!BC118,0)</f>
        <v>8</v>
      </c>
      <c r="H18" s="10">
        <f>ROUND(+LOS!G18,0)</f>
        <v>1741</v>
      </c>
      <c r="I18" s="12">
        <f t="shared" si="1"/>
        <v>0.0046</v>
      </c>
      <c r="K18" s="12">
        <f t="shared" si="2"/>
        <v>-0.24590163934426235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Screens'!BC14,0)</f>
        <v>10677</v>
      </c>
      <c r="E19" s="10">
        <f>ROUND(+LOS!D19,0)</f>
        <v>38504</v>
      </c>
      <c r="F19" s="12">
        <f t="shared" si="0"/>
        <v>0.2773</v>
      </c>
      <c r="G19" s="10">
        <f>ROUND(+'Aggregate Screens'!BC119,0)</f>
        <v>10054</v>
      </c>
      <c r="H19" s="10">
        <f>ROUND(+LOS!G19,0)</f>
        <v>37051</v>
      </c>
      <c r="I19" s="12">
        <f t="shared" si="1"/>
        <v>0.2714</v>
      </c>
      <c r="K19" s="12">
        <f t="shared" si="2"/>
        <v>-0.021276595744680882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Screens'!BC15,0)</f>
        <v>22687</v>
      </c>
      <c r="E20" s="10">
        <f>ROUND(+LOS!D20,0)</f>
        <v>136662</v>
      </c>
      <c r="F20" s="12">
        <f t="shared" si="0"/>
        <v>0.166</v>
      </c>
      <c r="G20" s="10">
        <f>ROUND(+'Aggregate Screens'!BC120,0)</f>
        <v>25733</v>
      </c>
      <c r="H20" s="10">
        <f>ROUND(+LOS!G20,0)</f>
        <v>136687</v>
      </c>
      <c r="I20" s="12">
        <f t="shared" si="1"/>
        <v>0.1883</v>
      </c>
      <c r="K20" s="12">
        <f t="shared" si="2"/>
        <v>0.13433734939759034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Screens'!BC16,0)</f>
        <v>18623</v>
      </c>
      <c r="E21" s="10">
        <f>ROUND(+LOS!D21,0)</f>
        <v>96028</v>
      </c>
      <c r="F21" s="12">
        <f t="shared" si="0"/>
        <v>0.1939</v>
      </c>
      <c r="G21" s="10">
        <f>ROUND(+'Aggregate Screens'!BC121,0)</f>
        <v>18623</v>
      </c>
      <c r="H21" s="10">
        <f>ROUND(+LOS!G21,0)</f>
        <v>94302</v>
      </c>
      <c r="I21" s="12">
        <f t="shared" si="1"/>
        <v>0.1975</v>
      </c>
      <c r="K21" s="12">
        <f t="shared" si="2"/>
        <v>0.018566271273852575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Screens'!BC17,0)</f>
        <v>129</v>
      </c>
      <c r="E22" s="10">
        <f>ROUND(+LOS!D22,0)</f>
        <v>3296</v>
      </c>
      <c r="F22" s="12">
        <f t="shared" si="0"/>
        <v>0.0391</v>
      </c>
      <c r="G22" s="10">
        <f>ROUND(+'Aggregate Screens'!BC122,0)</f>
        <v>284</v>
      </c>
      <c r="H22" s="10">
        <f>ROUND(+LOS!G22,0)</f>
        <v>4489</v>
      </c>
      <c r="I22" s="12">
        <f t="shared" si="1"/>
        <v>0.0633</v>
      </c>
      <c r="K22" s="12">
        <f t="shared" si="2"/>
        <v>0.6189258312020458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Screens'!BC18,0)</f>
        <v>13022</v>
      </c>
      <c r="E23" s="10">
        <f>ROUND(+LOS!D23,0)</f>
        <v>48489</v>
      </c>
      <c r="F23" s="12">
        <f t="shared" si="0"/>
        <v>0.2686</v>
      </c>
      <c r="G23" s="10">
        <f>ROUND(+'Aggregate Screens'!BC123,0)</f>
        <v>15528</v>
      </c>
      <c r="H23" s="10">
        <f>ROUND(+LOS!G23,0)</f>
        <v>60620</v>
      </c>
      <c r="I23" s="12">
        <f t="shared" si="1"/>
        <v>0.2562</v>
      </c>
      <c r="K23" s="12">
        <f t="shared" si="2"/>
        <v>-0.0461653015636635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Screens'!BC19,0)</f>
        <v>4487</v>
      </c>
      <c r="E24" s="10">
        <f>ROUND(+LOS!D24,0)</f>
        <v>16213</v>
      </c>
      <c r="F24" s="12">
        <f t="shared" si="0"/>
        <v>0.2768</v>
      </c>
      <c r="G24" s="10">
        <f>ROUND(+'Aggregate Screens'!BC124,0)</f>
        <v>4126</v>
      </c>
      <c r="H24" s="10">
        <f>ROUND(+LOS!G24,0)</f>
        <v>15269</v>
      </c>
      <c r="I24" s="12">
        <f t="shared" si="1"/>
        <v>0.2702</v>
      </c>
      <c r="K24" s="12">
        <f t="shared" si="2"/>
        <v>-0.023843930635838118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Screens'!BC20,0)</f>
        <v>1579</v>
      </c>
      <c r="E25" s="10">
        <f>ROUND(+LOS!D25,0)</f>
        <v>17488</v>
      </c>
      <c r="F25" s="12">
        <f t="shared" si="0"/>
        <v>0.0903</v>
      </c>
      <c r="G25" s="10">
        <f>ROUND(+'Aggregate Screens'!BC125,0)</f>
        <v>1625</v>
      </c>
      <c r="H25" s="10">
        <f>ROUND(+LOS!G25,0)</f>
        <v>18922</v>
      </c>
      <c r="I25" s="12">
        <f t="shared" si="1"/>
        <v>0.0859</v>
      </c>
      <c r="K25" s="12">
        <f t="shared" si="2"/>
        <v>-0.04872646733111852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Screens'!BC21,0)</f>
        <v>683</v>
      </c>
      <c r="E26" s="10">
        <f>ROUND(+LOS!D26,0)</f>
        <v>4948</v>
      </c>
      <c r="F26" s="12">
        <f t="shared" si="0"/>
        <v>0.138</v>
      </c>
      <c r="G26" s="10">
        <f>ROUND(+'Aggregate Screens'!BC126,0)</f>
        <v>868</v>
      </c>
      <c r="H26" s="10">
        <f>ROUND(+LOS!G26,0)</f>
        <v>4667</v>
      </c>
      <c r="I26" s="12">
        <f t="shared" si="1"/>
        <v>0.186</v>
      </c>
      <c r="K26" s="12">
        <f t="shared" si="2"/>
        <v>0.3478260869565215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Screens'!BC22,0)</f>
        <v>0</v>
      </c>
      <c r="E27" s="10">
        <f>ROUND(+LOS!D27,0)</f>
        <v>406</v>
      </c>
      <c r="F27" s="12">
        <f t="shared" si="0"/>
      </c>
      <c r="G27" s="10">
        <f>ROUND(+'Aggregate Screens'!BC127,0)</f>
        <v>0</v>
      </c>
      <c r="H27" s="10">
        <f>ROUND(+LOS!G27,0)</f>
        <v>499</v>
      </c>
      <c r="I27" s="12">
        <f t="shared" si="1"/>
      </c>
      <c r="K27" s="12">
        <f t="shared" si="2"/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Screens'!BC23,0)</f>
        <v>0</v>
      </c>
      <c r="E28" s="10">
        <f>ROUND(+LOS!D28,0)</f>
        <v>2256</v>
      </c>
      <c r="F28" s="12">
        <f t="shared" si="0"/>
      </c>
      <c r="G28" s="10">
        <f>ROUND(+'Aggregate Screens'!BC128,0)</f>
        <v>0</v>
      </c>
      <c r="H28" s="10">
        <f>ROUND(+LOS!G28,0)</f>
        <v>1708</v>
      </c>
      <c r="I28" s="12">
        <f t="shared" si="1"/>
      </c>
      <c r="K28" s="12">
        <f t="shared" si="2"/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Screens'!BC24,0)</f>
        <v>3381</v>
      </c>
      <c r="E29" s="10">
        <f>ROUND(+LOS!D29,0)</f>
        <v>16563</v>
      </c>
      <c r="F29" s="12">
        <f t="shared" si="0"/>
        <v>0.2041</v>
      </c>
      <c r="G29" s="10">
        <f>ROUND(+'Aggregate Screens'!BC129,0)</f>
        <v>3191</v>
      </c>
      <c r="H29" s="10">
        <f>ROUND(+LOS!G29,0)</f>
        <v>15397</v>
      </c>
      <c r="I29" s="12">
        <f t="shared" si="1"/>
        <v>0.2072</v>
      </c>
      <c r="K29" s="12">
        <f t="shared" si="2"/>
        <v>0.015188633023027975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Screens'!BC25,0)</f>
        <v>0</v>
      </c>
      <c r="E30" s="10">
        <f>ROUND(+LOS!D30,0)</f>
        <v>1144</v>
      </c>
      <c r="F30" s="12">
        <f t="shared" si="0"/>
      </c>
      <c r="G30" s="10">
        <f>ROUND(+'Aggregate Screens'!BC130,0)</f>
        <v>0</v>
      </c>
      <c r="H30" s="10">
        <f>ROUND(+LOS!G30,0)</f>
        <v>1040</v>
      </c>
      <c r="I30" s="12">
        <f t="shared" si="1"/>
      </c>
      <c r="K30" s="12">
        <f t="shared" si="2"/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Screens'!BC26,0)</f>
        <v>0</v>
      </c>
      <c r="E31" s="10">
        <f>ROUND(+LOS!D31,0)</f>
        <v>1551</v>
      </c>
      <c r="F31" s="12">
        <f t="shared" si="0"/>
      </c>
      <c r="G31" s="10">
        <f>ROUND(+'Aggregate Screens'!BC131,0)</f>
        <v>0</v>
      </c>
      <c r="H31" s="10">
        <f>ROUND(+LOS!G31,0)</f>
        <v>1398</v>
      </c>
      <c r="I31" s="12">
        <f t="shared" si="1"/>
      </c>
      <c r="K31" s="12">
        <f t="shared" si="2"/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Screens'!BC27,0)</f>
        <v>6280</v>
      </c>
      <c r="E32" s="10">
        <f>ROUND(+LOS!D32,0)</f>
        <v>54641</v>
      </c>
      <c r="F32" s="12">
        <f t="shared" si="0"/>
        <v>0.1149</v>
      </c>
      <c r="G32" s="10">
        <f>ROUND(+'Aggregate Screens'!BC132,0)</f>
        <v>5923</v>
      </c>
      <c r="H32" s="10">
        <f>ROUND(+LOS!G32,0)</f>
        <v>54759</v>
      </c>
      <c r="I32" s="12">
        <f t="shared" si="1"/>
        <v>0.1082</v>
      </c>
      <c r="K32" s="12">
        <f t="shared" si="2"/>
        <v>-0.05831157528285469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Screens'!BC28,0)</f>
        <v>1871</v>
      </c>
      <c r="E33" s="10">
        <f>ROUND(+LOS!D33,0)</f>
        <v>16614</v>
      </c>
      <c r="F33" s="12">
        <f t="shared" si="0"/>
        <v>0.1126</v>
      </c>
      <c r="G33" s="10">
        <f>ROUND(+'Aggregate Screens'!BC133,0)</f>
        <v>2039</v>
      </c>
      <c r="H33" s="10">
        <f>ROUND(+LOS!G33,0)</f>
        <v>15746</v>
      </c>
      <c r="I33" s="12">
        <f t="shared" si="1"/>
        <v>0.1295</v>
      </c>
      <c r="K33" s="12">
        <f t="shared" si="2"/>
        <v>0.15008880994671392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Screens'!BC29,0)</f>
        <v>1601</v>
      </c>
      <c r="E34" s="10">
        <f>ROUND(+LOS!D34,0)</f>
        <v>9642</v>
      </c>
      <c r="F34" s="12">
        <f t="shared" si="0"/>
        <v>0.166</v>
      </c>
      <c r="G34" s="10">
        <f>ROUND(+'Aggregate Screens'!BC134,0)</f>
        <v>1689</v>
      </c>
      <c r="H34" s="10">
        <f>ROUND(+LOS!G34,0)</f>
        <v>9500</v>
      </c>
      <c r="I34" s="12">
        <f t="shared" si="1"/>
        <v>0.1778</v>
      </c>
      <c r="K34" s="12">
        <f t="shared" si="2"/>
        <v>0.07108433734939767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Screens'!BC30,0)</f>
        <v>0</v>
      </c>
      <c r="E35" s="10">
        <f>ROUND(+LOS!D35,0)</f>
        <v>1832</v>
      </c>
      <c r="F35" s="12">
        <f t="shared" si="0"/>
      </c>
      <c r="G35" s="10">
        <f>ROUND(+'Aggregate Screens'!BC135,0)</f>
        <v>0</v>
      </c>
      <c r="H35" s="10">
        <f>ROUND(+LOS!G35,0)</f>
        <v>1769</v>
      </c>
      <c r="I35" s="12">
        <f t="shared" si="1"/>
      </c>
      <c r="K35" s="12">
        <f t="shared" si="2"/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Screens'!BC31,0)</f>
        <v>0</v>
      </c>
      <c r="E36" s="10">
        <f>ROUND(+LOS!D36,0)</f>
        <v>115</v>
      </c>
      <c r="F36" s="12">
        <f t="shared" si="0"/>
      </c>
      <c r="G36" s="10">
        <f>ROUND(+'Aggregate Screens'!BC136,0)</f>
        <v>0</v>
      </c>
      <c r="H36" s="10">
        <f>ROUND(+LOS!G36,0)</f>
        <v>74</v>
      </c>
      <c r="I36" s="12">
        <f t="shared" si="1"/>
      </c>
      <c r="K36" s="12">
        <f t="shared" si="2"/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Screens'!BC32,0)</f>
        <v>3606</v>
      </c>
      <c r="E37" s="10">
        <f>ROUND(+LOS!D37,0)</f>
        <v>55506</v>
      </c>
      <c r="F37" s="12">
        <f t="shared" si="0"/>
        <v>0.065</v>
      </c>
      <c r="G37" s="10">
        <f>ROUND(+'Aggregate Screens'!BC137,0)</f>
        <v>16139</v>
      </c>
      <c r="H37" s="10">
        <f>ROUND(+LOS!G37,0)</f>
        <v>56621</v>
      </c>
      <c r="I37" s="12">
        <f t="shared" si="1"/>
        <v>0.285</v>
      </c>
      <c r="K37" s="12">
        <f t="shared" si="2"/>
        <v>3.384615384615384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Screens'!BC33,0)</f>
        <v>0</v>
      </c>
      <c r="E38" s="10">
        <f>ROUND(+LOS!D38,0)</f>
        <v>99</v>
      </c>
      <c r="F38" s="12">
        <f t="shared" si="0"/>
      </c>
      <c r="G38" s="10">
        <f>ROUND(+'Aggregate Screens'!BC138,0)</f>
        <v>0</v>
      </c>
      <c r="H38" s="10">
        <f>ROUND(+LOS!G38,0)</f>
        <v>133</v>
      </c>
      <c r="I38" s="12">
        <f t="shared" si="1"/>
      </c>
      <c r="K38" s="12">
        <f t="shared" si="2"/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Screens'!BC34,0)</f>
        <v>11269</v>
      </c>
      <c r="E39" s="10">
        <f>ROUND(+LOS!D39,0)</f>
        <v>100257</v>
      </c>
      <c r="F39" s="12">
        <f t="shared" si="0"/>
        <v>0.1124</v>
      </c>
      <c r="G39" s="10">
        <f>ROUND(+'Aggregate Screens'!BC139,0)</f>
        <v>18430</v>
      </c>
      <c r="H39" s="10">
        <f>ROUND(+LOS!G39,0)</f>
        <v>99564</v>
      </c>
      <c r="I39" s="12">
        <f t="shared" si="1"/>
        <v>0.1851</v>
      </c>
      <c r="K39" s="12">
        <f t="shared" si="2"/>
        <v>0.6467971530249108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Screens'!BC35,0)</f>
        <v>508</v>
      </c>
      <c r="E40" s="10">
        <f>ROUND(+LOS!D40,0)</f>
        <v>3986</v>
      </c>
      <c r="F40" s="12">
        <f t="shared" si="0"/>
        <v>0.1274</v>
      </c>
      <c r="G40" s="10">
        <f>ROUND(+'Aggregate Screens'!BC140,0)</f>
        <v>444</v>
      </c>
      <c r="H40" s="10">
        <f>ROUND(+LOS!G40,0)</f>
        <v>4028</v>
      </c>
      <c r="I40" s="12">
        <f t="shared" si="1"/>
        <v>0.1102</v>
      </c>
      <c r="K40" s="12">
        <f t="shared" si="2"/>
        <v>-0.13500784929356358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Screens'!BC36,0)</f>
        <v>54</v>
      </c>
      <c r="E41" s="10">
        <f>ROUND(+LOS!D41,0)</f>
        <v>1579</v>
      </c>
      <c r="F41" s="12">
        <f t="shared" si="0"/>
        <v>0.0342</v>
      </c>
      <c r="G41" s="10">
        <f>ROUND(+'Aggregate Screens'!BC141,0)</f>
        <v>41</v>
      </c>
      <c r="H41" s="10">
        <f>ROUND(+LOS!G41,0)</f>
        <v>1687</v>
      </c>
      <c r="I41" s="12">
        <f t="shared" si="1"/>
        <v>0.0243</v>
      </c>
      <c r="K41" s="12">
        <f t="shared" si="2"/>
        <v>-0.2894736842105263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Screens'!BC37,0)</f>
        <v>4061</v>
      </c>
      <c r="E42" s="10">
        <f>ROUND(+LOS!D42,0)</f>
        <v>31082</v>
      </c>
      <c r="F42" s="12">
        <f t="shared" si="0"/>
        <v>0.1307</v>
      </c>
      <c r="G42" s="10">
        <f>ROUND(+'Aggregate Screens'!BC142,0)</f>
        <v>3531</v>
      </c>
      <c r="H42" s="10">
        <f>ROUND(+LOS!G42,0)</f>
        <v>29224</v>
      </c>
      <c r="I42" s="12">
        <f t="shared" si="1"/>
        <v>0.1208</v>
      </c>
      <c r="K42" s="12">
        <f t="shared" si="2"/>
        <v>-0.07574598316755932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Screens'!BC38,0)</f>
        <v>368</v>
      </c>
      <c r="E43" s="10">
        <f>ROUND(+LOS!D43,0)</f>
        <v>9356</v>
      </c>
      <c r="F43" s="12">
        <f t="shared" si="0"/>
        <v>0.0393</v>
      </c>
      <c r="G43" s="10">
        <f>ROUND(+'Aggregate Screens'!BC143,0)</f>
        <v>344</v>
      </c>
      <c r="H43" s="10">
        <f>ROUND(+LOS!G43,0)</f>
        <v>7527</v>
      </c>
      <c r="I43" s="12">
        <f t="shared" si="1"/>
        <v>0.0457</v>
      </c>
      <c r="K43" s="12">
        <f t="shared" si="2"/>
        <v>0.1628498727735368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Screens'!BC39,0)</f>
        <v>613</v>
      </c>
      <c r="E44" s="10">
        <f>ROUND(+LOS!D44,0)</f>
        <v>6649</v>
      </c>
      <c r="F44" s="12">
        <f t="shared" si="0"/>
        <v>0.0922</v>
      </c>
      <c r="G44" s="10">
        <f>ROUND(+'Aggregate Screens'!BC144,0)</f>
        <v>618</v>
      </c>
      <c r="H44" s="10">
        <f>ROUND(+LOS!G44,0)</f>
        <v>5979</v>
      </c>
      <c r="I44" s="12">
        <f t="shared" si="1"/>
        <v>0.1034</v>
      </c>
      <c r="K44" s="12">
        <f t="shared" si="2"/>
        <v>0.12147505422993499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Screens'!BC40,0)</f>
        <v>119</v>
      </c>
      <c r="E45" s="10">
        <f>ROUND(+LOS!D45,0)</f>
        <v>1420</v>
      </c>
      <c r="F45" s="12">
        <f t="shared" si="0"/>
        <v>0.0838</v>
      </c>
      <c r="G45" s="10">
        <f>ROUND(+'Aggregate Screens'!BC145,0)</f>
        <v>144</v>
      </c>
      <c r="H45" s="10">
        <f>ROUND(+LOS!G45,0)</f>
        <v>1267</v>
      </c>
      <c r="I45" s="12">
        <f t="shared" si="1"/>
        <v>0.1137</v>
      </c>
      <c r="K45" s="12">
        <f t="shared" si="2"/>
        <v>0.3568019093078758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Screens'!BC41,0)</f>
        <v>1802</v>
      </c>
      <c r="E46" s="10">
        <f>ROUND(+LOS!D46,0)</f>
        <v>6230</v>
      </c>
      <c r="F46" s="12">
        <f t="shared" si="0"/>
        <v>0.2892</v>
      </c>
      <c r="G46" s="10">
        <f>ROUND(+'Aggregate Screens'!BC146,0)</f>
        <v>0</v>
      </c>
      <c r="H46" s="10">
        <f>ROUND(+LOS!G46,0)</f>
        <v>0</v>
      </c>
      <c r="I46" s="12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Screens'!BC42,0)</f>
        <v>0</v>
      </c>
      <c r="E47" s="10">
        <f>ROUND(+LOS!D47,0)</f>
        <v>379</v>
      </c>
      <c r="F47" s="12">
        <f t="shared" si="0"/>
      </c>
      <c r="G47" s="10">
        <f>ROUND(+'Aggregate Screens'!BC147,0)</f>
        <v>0</v>
      </c>
      <c r="H47" s="10">
        <f>ROUND(+LOS!G47,0)</f>
        <v>310</v>
      </c>
      <c r="I47" s="12">
        <f t="shared" si="1"/>
      </c>
      <c r="K47" s="12">
        <f t="shared" si="2"/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Screens'!BC43,0)</f>
        <v>0</v>
      </c>
      <c r="E48" s="10">
        <f>ROUND(+LOS!D48,0)</f>
        <v>2542</v>
      </c>
      <c r="F48" s="12">
        <f t="shared" si="0"/>
      </c>
      <c r="G48" s="10">
        <f>ROUND(+'Aggregate Screens'!BC148,0)</f>
        <v>0</v>
      </c>
      <c r="H48" s="10">
        <f>ROUND(+LOS!G48,0)</f>
        <v>2298</v>
      </c>
      <c r="I48" s="12">
        <f t="shared" si="1"/>
      </c>
      <c r="K48" s="12">
        <f t="shared" si="2"/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Screens'!BC44,0)</f>
        <v>10017</v>
      </c>
      <c r="E49" s="10">
        <f>ROUND(+LOS!D49,0)</f>
        <v>38753</v>
      </c>
      <c r="F49" s="12">
        <f t="shared" si="0"/>
        <v>0.2585</v>
      </c>
      <c r="G49" s="10">
        <f>ROUND(+'Aggregate Screens'!BC149,0)</f>
        <v>9478</v>
      </c>
      <c r="H49" s="10">
        <f>ROUND(+LOS!G49,0)</f>
        <v>36125</v>
      </c>
      <c r="I49" s="12">
        <f t="shared" si="1"/>
        <v>0.2624</v>
      </c>
      <c r="K49" s="12">
        <f t="shared" si="2"/>
        <v>0.015087040618955605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Screens'!BC45,0)</f>
        <v>40934</v>
      </c>
      <c r="E50" s="10">
        <f>ROUND(+LOS!D50,0)</f>
        <v>115270</v>
      </c>
      <c r="F50" s="12">
        <f t="shared" si="0"/>
        <v>0.3551</v>
      </c>
      <c r="G50" s="10">
        <f>ROUND(+'Aggregate Screens'!BC150,0)</f>
        <v>40681</v>
      </c>
      <c r="H50" s="10">
        <f>ROUND(+LOS!G50,0)</f>
        <v>113468</v>
      </c>
      <c r="I50" s="12">
        <f t="shared" si="1"/>
        <v>0.3585</v>
      </c>
      <c r="K50" s="12">
        <f t="shared" si="2"/>
        <v>0.009574767671078455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Screens'!BC46,0)</f>
        <v>0</v>
      </c>
      <c r="E51" s="10">
        <f>ROUND(+LOS!D51,0)</f>
        <v>6530</v>
      </c>
      <c r="F51" s="12">
        <f t="shared" si="0"/>
      </c>
      <c r="G51" s="10">
        <f>ROUND(+'Aggregate Screens'!BC151,0)</f>
        <v>0</v>
      </c>
      <c r="H51" s="10">
        <f>ROUND(+LOS!G51,0)</f>
        <v>6587</v>
      </c>
      <c r="I51" s="12">
        <f t="shared" si="1"/>
      </c>
      <c r="K51" s="12">
        <f t="shared" si="2"/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Screens'!BC47,0)</f>
        <v>3679</v>
      </c>
      <c r="E52" s="10">
        <f>ROUND(+LOS!D52,0)</f>
        <v>47132</v>
      </c>
      <c r="F52" s="12">
        <f t="shared" si="0"/>
        <v>0.0781</v>
      </c>
      <c r="G52" s="10">
        <f>ROUND(+'Aggregate Screens'!BC152,0)</f>
        <v>3881</v>
      </c>
      <c r="H52" s="10">
        <f>ROUND(+LOS!G52,0)</f>
        <v>47046</v>
      </c>
      <c r="I52" s="12">
        <f t="shared" si="1"/>
        <v>0.0825</v>
      </c>
      <c r="K52" s="12">
        <f t="shared" si="2"/>
        <v>0.05633802816901401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Screens'!BC48,0)</f>
        <v>6134</v>
      </c>
      <c r="E53" s="10">
        <f>ROUND(+LOS!D53,0)</f>
        <v>62816</v>
      </c>
      <c r="F53" s="12">
        <f t="shared" si="0"/>
        <v>0.0977</v>
      </c>
      <c r="G53" s="10">
        <f>ROUND(+'Aggregate Screens'!BC153,0)</f>
        <v>7539</v>
      </c>
      <c r="H53" s="10">
        <f>ROUND(+LOS!G53,0)</f>
        <v>74933</v>
      </c>
      <c r="I53" s="12">
        <f t="shared" si="1"/>
        <v>0.1006</v>
      </c>
      <c r="K53" s="12">
        <f t="shared" si="2"/>
        <v>0.029682702149437024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Screens'!BC49,0)</f>
        <v>2782</v>
      </c>
      <c r="E54" s="10">
        <f>ROUND(+LOS!D54,0)</f>
        <v>29725</v>
      </c>
      <c r="F54" s="12">
        <f t="shared" si="0"/>
        <v>0.0936</v>
      </c>
      <c r="G54" s="10">
        <f>ROUND(+'Aggregate Screens'!BC154,0)</f>
        <v>2693</v>
      </c>
      <c r="H54" s="10">
        <f>ROUND(+LOS!G54,0)</f>
        <v>29613</v>
      </c>
      <c r="I54" s="12">
        <f t="shared" si="1"/>
        <v>0.0909</v>
      </c>
      <c r="K54" s="12">
        <f t="shared" si="2"/>
        <v>-0.028846153846153966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Screens'!BC50,0)</f>
        <v>1627</v>
      </c>
      <c r="E55" s="10">
        <f>ROUND(+LOS!D55,0)</f>
        <v>10036</v>
      </c>
      <c r="F55" s="12">
        <f t="shared" si="0"/>
        <v>0.1621</v>
      </c>
      <c r="G55" s="10">
        <f>ROUND(+'Aggregate Screens'!BC155,0)</f>
        <v>1200</v>
      </c>
      <c r="H55" s="10">
        <f>ROUND(+LOS!G55,0)</f>
        <v>9438</v>
      </c>
      <c r="I55" s="12">
        <f t="shared" si="1"/>
        <v>0.1271</v>
      </c>
      <c r="K55" s="12">
        <f t="shared" si="2"/>
        <v>-0.21591610117211602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Screens'!BC51,0)</f>
        <v>0</v>
      </c>
      <c r="E56" s="10">
        <f>ROUND(+LOS!D56,0)</f>
        <v>1395</v>
      </c>
      <c r="F56" s="12">
        <f t="shared" si="0"/>
      </c>
      <c r="G56" s="10">
        <f>ROUND(+'Aggregate Screens'!BC156,0)</f>
        <v>0</v>
      </c>
      <c r="H56" s="10">
        <f>ROUND(+LOS!G56,0)</f>
        <v>1376</v>
      </c>
      <c r="I56" s="12">
        <f t="shared" si="1"/>
      </c>
      <c r="K56" s="12">
        <f t="shared" si="2"/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Screens'!BC52,0)</f>
        <v>3853</v>
      </c>
      <c r="E57" s="10">
        <f>ROUND(+LOS!D57,0)</f>
        <v>32983</v>
      </c>
      <c r="F57" s="12">
        <f t="shared" si="0"/>
        <v>0.1168</v>
      </c>
      <c r="G57" s="10">
        <f>ROUND(+'Aggregate Screens'!BC157,0)</f>
        <v>3419</v>
      </c>
      <c r="H57" s="10">
        <f>ROUND(+LOS!G57,0)</f>
        <v>33265</v>
      </c>
      <c r="I57" s="12">
        <f t="shared" si="1"/>
        <v>0.1028</v>
      </c>
      <c r="K57" s="12">
        <f t="shared" si="2"/>
        <v>-0.11986301369863017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Screens'!BC53,0)</f>
        <v>3990</v>
      </c>
      <c r="E58" s="10">
        <f>ROUND(+LOS!D58,0)</f>
        <v>39788</v>
      </c>
      <c r="F58" s="12">
        <f t="shared" si="0"/>
        <v>0.1003</v>
      </c>
      <c r="G58" s="10">
        <f>ROUND(+'Aggregate Screens'!BC158,0)</f>
        <v>3625</v>
      </c>
      <c r="H58" s="10">
        <f>ROUND(+LOS!G58,0)</f>
        <v>35862</v>
      </c>
      <c r="I58" s="12">
        <f t="shared" si="1"/>
        <v>0.1011</v>
      </c>
      <c r="K58" s="12">
        <f t="shared" si="2"/>
        <v>0.007976071784645988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Screens'!BC54,0)</f>
        <v>875</v>
      </c>
      <c r="E59" s="10">
        <f>ROUND(+LOS!D59,0)</f>
        <v>3870</v>
      </c>
      <c r="F59" s="12">
        <f t="shared" si="0"/>
        <v>0.2261</v>
      </c>
      <c r="G59" s="10">
        <f>ROUND(+'Aggregate Screens'!BC159,0)</f>
        <v>746</v>
      </c>
      <c r="H59" s="10">
        <f>ROUND(+LOS!G59,0)</f>
        <v>4061</v>
      </c>
      <c r="I59" s="12">
        <f t="shared" si="1"/>
        <v>0.1837</v>
      </c>
      <c r="K59" s="12">
        <f t="shared" si="2"/>
        <v>-0.18752764263600175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Screens'!BC55,0)</f>
        <v>0</v>
      </c>
      <c r="E60" s="10">
        <f>ROUND(+LOS!D60,0)</f>
        <v>292</v>
      </c>
      <c r="F60" s="12">
        <f t="shared" si="0"/>
      </c>
      <c r="G60" s="10">
        <f>ROUND(+'Aggregate Screens'!BC160,0)</f>
        <v>0</v>
      </c>
      <c r="H60" s="10">
        <f>ROUND(+LOS!G60,0)</f>
        <v>0</v>
      </c>
      <c r="I60" s="12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Screens'!BC56,0)</f>
        <v>5252</v>
      </c>
      <c r="E61" s="10">
        <f>ROUND(+LOS!D61,0)</f>
        <v>66756</v>
      </c>
      <c r="F61" s="12">
        <f t="shared" si="0"/>
        <v>0.0787</v>
      </c>
      <c r="G61" s="10">
        <f>ROUND(+'Aggregate Screens'!BC161,0)</f>
        <v>5000</v>
      </c>
      <c r="H61" s="10">
        <f>ROUND(+LOS!G61,0)</f>
        <v>64997</v>
      </c>
      <c r="I61" s="12">
        <f t="shared" si="1"/>
        <v>0.0769</v>
      </c>
      <c r="K61" s="12">
        <f t="shared" si="2"/>
        <v>-0.02287166454892009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Screens'!BC57,0)</f>
        <v>5639</v>
      </c>
      <c r="E62" s="10">
        <f>ROUND(+LOS!D62,0)</f>
        <v>57801</v>
      </c>
      <c r="F62" s="12">
        <f t="shared" si="0"/>
        <v>0.0976</v>
      </c>
      <c r="G62" s="10">
        <f>ROUND(+'Aggregate Screens'!BC162,0)</f>
        <v>5836</v>
      </c>
      <c r="H62" s="10">
        <f>ROUND(+LOS!G62,0)</f>
        <v>59414</v>
      </c>
      <c r="I62" s="12">
        <f t="shared" si="1"/>
        <v>0.0982</v>
      </c>
      <c r="K62" s="12">
        <f t="shared" si="2"/>
        <v>0.006147540983606481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Screens'!BC58,0)</f>
        <v>256</v>
      </c>
      <c r="E63" s="10">
        <f>ROUND(+LOS!D63,0)</f>
        <v>4311</v>
      </c>
      <c r="F63" s="12">
        <f t="shared" si="0"/>
        <v>0.0594</v>
      </c>
      <c r="G63" s="10">
        <f>ROUND(+'Aggregate Screens'!BC163,0)</f>
        <v>197</v>
      </c>
      <c r="H63" s="10">
        <f>ROUND(+LOS!G63,0)</f>
        <v>3748</v>
      </c>
      <c r="I63" s="12">
        <f t="shared" si="1"/>
        <v>0.0526</v>
      </c>
      <c r="K63" s="12">
        <f t="shared" si="2"/>
        <v>-0.11447811447811451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Screens'!BC59,0)</f>
        <v>605</v>
      </c>
      <c r="E64" s="10">
        <f>ROUND(+LOS!D64,0)</f>
        <v>11076</v>
      </c>
      <c r="F64" s="12">
        <f t="shared" si="0"/>
        <v>0.0546</v>
      </c>
      <c r="G64" s="10">
        <f>ROUND(+'Aggregate Screens'!BC164,0)</f>
        <v>593</v>
      </c>
      <c r="H64" s="10">
        <f>ROUND(+LOS!G64,0)</f>
        <v>10611</v>
      </c>
      <c r="I64" s="12">
        <f t="shared" si="1"/>
        <v>0.0559</v>
      </c>
      <c r="K64" s="12">
        <f t="shared" si="2"/>
        <v>0.023809523809523725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Screens'!BC60,0)</f>
        <v>0</v>
      </c>
      <c r="E65" s="10">
        <f>ROUND(+LOS!D65,0)</f>
        <v>914</v>
      </c>
      <c r="F65" s="12">
        <f t="shared" si="0"/>
      </c>
      <c r="G65" s="10">
        <f>ROUND(+'Aggregate Screens'!BC165,0)</f>
        <v>0</v>
      </c>
      <c r="H65" s="10">
        <f>ROUND(+LOS!G65,0)</f>
        <v>1062</v>
      </c>
      <c r="I65" s="12">
        <f t="shared" si="1"/>
      </c>
      <c r="K65" s="12">
        <f t="shared" si="2"/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Screens'!BC61,0)</f>
        <v>1312</v>
      </c>
      <c r="E66" s="10">
        <f>ROUND(+LOS!D66,0)</f>
        <v>5472</v>
      </c>
      <c r="F66" s="12">
        <f t="shared" si="0"/>
        <v>0.2398</v>
      </c>
      <c r="G66" s="10">
        <f>ROUND(+'Aggregate Screens'!BC166,0)</f>
        <v>1284</v>
      </c>
      <c r="H66" s="10">
        <f>ROUND(+LOS!G66,0)</f>
        <v>5303</v>
      </c>
      <c r="I66" s="12">
        <f t="shared" si="1"/>
        <v>0.2421</v>
      </c>
      <c r="K66" s="12">
        <f t="shared" si="2"/>
        <v>0.009591326105087505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Screens'!BC62,0)</f>
        <v>0</v>
      </c>
      <c r="E67" s="10">
        <f>ROUND(+LOS!D67,0)</f>
        <v>3120</v>
      </c>
      <c r="F67" s="12">
        <f t="shared" si="0"/>
      </c>
      <c r="G67" s="10">
        <f>ROUND(+'Aggregate Screens'!BC167,0)</f>
        <v>0</v>
      </c>
      <c r="H67" s="10">
        <f>ROUND(+LOS!G67,0)</f>
        <v>2995</v>
      </c>
      <c r="I67" s="12">
        <f t="shared" si="1"/>
      </c>
      <c r="K67" s="12">
        <f t="shared" si="2"/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Screens'!BC63,0)</f>
        <v>3810</v>
      </c>
      <c r="E68" s="10">
        <f>ROUND(+LOS!D68,0)</f>
        <v>54436</v>
      </c>
      <c r="F68" s="12">
        <f t="shared" si="0"/>
        <v>0.07</v>
      </c>
      <c r="G68" s="10">
        <f>ROUND(+'Aggregate Screens'!BC168,0)</f>
        <v>3602</v>
      </c>
      <c r="H68" s="10">
        <f>ROUND(+LOS!G68,0)</f>
        <v>54391</v>
      </c>
      <c r="I68" s="12">
        <f t="shared" si="1"/>
        <v>0.0662</v>
      </c>
      <c r="K68" s="12">
        <f t="shared" si="2"/>
        <v>-0.05428571428571449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Screens'!BC64,0)</f>
        <v>879</v>
      </c>
      <c r="E69" s="10">
        <f>ROUND(+LOS!D69,0)</f>
        <v>5754</v>
      </c>
      <c r="F69" s="12">
        <f t="shared" si="0"/>
        <v>0.1528</v>
      </c>
      <c r="G69" s="10">
        <f>ROUND(+'Aggregate Screens'!BC169,0)</f>
        <v>673</v>
      </c>
      <c r="H69" s="10">
        <f>ROUND(+LOS!G69,0)</f>
        <v>5131</v>
      </c>
      <c r="I69" s="12">
        <f t="shared" si="1"/>
        <v>0.1312</v>
      </c>
      <c r="K69" s="12">
        <f t="shared" si="2"/>
        <v>-0.1413612565445025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Screens'!BC65,0)</f>
        <v>0</v>
      </c>
      <c r="E70" s="10">
        <f>ROUND(+LOS!D70,0)</f>
        <v>22478</v>
      </c>
      <c r="F70" s="12">
        <f t="shared" si="0"/>
      </c>
      <c r="G70" s="10">
        <f>ROUND(+'Aggregate Screens'!BC170,0)</f>
        <v>0</v>
      </c>
      <c r="H70" s="10">
        <f>ROUND(+LOS!G70,0)</f>
        <v>22602</v>
      </c>
      <c r="I70" s="12">
        <f t="shared" si="1"/>
      </c>
      <c r="K70" s="12">
        <f t="shared" si="2"/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Screens'!BC66,0)</f>
        <v>0</v>
      </c>
      <c r="E71" s="10">
        <f>ROUND(+LOS!D71,0)</f>
        <v>249</v>
      </c>
      <c r="F71" s="12">
        <f t="shared" si="0"/>
      </c>
      <c r="G71" s="10">
        <f>ROUND(+'Aggregate Screens'!BC171,0)</f>
        <v>0</v>
      </c>
      <c r="H71" s="10">
        <f>ROUND(+LOS!G71,0)</f>
        <v>282</v>
      </c>
      <c r="I71" s="12">
        <f t="shared" si="1"/>
      </c>
      <c r="K71" s="12">
        <f t="shared" si="2"/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Screens'!BC67,0)</f>
        <v>5818</v>
      </c>
      <c r="E72" s="10">
        <f>ROUND(+LOS!D72,0)</f>
        <v>74665</v>
      </c>
      <c r="F72" s="12">
        <f t="shared" si="0"/>
        <v>0.0779</v>
      </c>
      <c r="G72" s="10">
        <f>ROUND(+'Aggregate Screens'!BC172,0)</f>
        <v>6261</v>
      </c>
      <c r="H72" s="10">
        <f>ROUND(+LOS!G72,0)</f>
        <v>78679</v>
      </c>
      <c r="I72" s="12">
        <f t="shared" si="1"/>
        <v>0.0796</v>
      </c>
      <c r="K72" s="12">
        <f t="shared" si="2"/>
        <v>0.021822849807445532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Screens'!BC68,0)</f>
        <v>7489</v>
      </c>
      <c r="E73" s="10">
        <f>ROUND(+LOS!D73,0)</f>
        <v>44965</v>
      </c>
      <c r="F73" s="12">
        <f t="shared" si="0"/>
        <v>0.1666</v>
      </c>
      <c r="G73" s="10">
        <f>ROUND(+'Aggregate Screens'!BC173,0)</f>
        <v>8603</v>
      </c>
      <c r="H73" s="10">
        <f>ROUND(+LOS!G73,0)</f>
        <v>51071</v>
      </c>
      <c r="I73" s="12">
        <f t="shared" si="1"/>
        <v>0.1685</v>
      </c>
      <c r="K73" s="12">
        <f t="shared" si="2"/>
        <v>0.011404561824730042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Screens'!BC69,0)</f>
        <v>37631</v>
      </c>
      <c r="E74" s="10">
        <f>ROUND(+LOS!D74,0)</f>
        <v>160918</v>
      </c>
      <c r="F74" s="12">
        <f t="shared" si="0"/>
        <v>0.2339</v>
      </c>
      <c r="G74" s="10">
        <f>ROUND(+'Aggregate Screens'!BC174,0)</f>
        <v>38113</v>
      </c>
      <c r="H74" s="10">
        <f>ROUND(+LOS!G74,0)</f>
        <v>160576</v>
      </c>
      <c r="I74" s="12">
        <f t="shared" si="1"/>
        <v>0.2374</v>
      </c>
      <c r="K74" s="12">
        <f t="shared" si="2"/>
        <v>0.014963659683625563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Screens'!BC70,0)</f>
        <v>5478</v>
      </c>
      <c r="E75" s="10">
        <f>ROUND(+LOS!D75,0)</f>
        <v>51994</v>
      </c>
      <c r="F75" s="12">
        <f aca="true" t="shared" si="3" ref="F75:F106">IF(D75=0,"",IF(E75=0,"",ROUND(D75/E75,4)))</f>
        <v>0.1054</v>
      </c>
      <c r="G75" s="10">
        <f>ROUND(+'Aggregate Screens'!BC175,0)</f>
        <v>5521</v>
      </c>
      <c r="H75" s="10">
        <f>ROUND(+LOS!G75,0)</f>
        <v>51442</v>
      </c>
      <c r="I75" s="12">
        <f aca="true" t="shared" si="4" ref="I75:I106">IF(G75=0,"",IF(H75=0,"",ROUND(G75/H75,4)))</f>
        <v>0.1073</v>
      </c>
      <c r="K75" s="12">
        <f aca="true" t="shared" si="5" ref="K75:K106">IF(D75=0,"",IF(E75=0,"",IF(G75=0,"",IF(H75=0,"",+I75/F75-1))))</f>
        <v>0.018026565464895672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Screens'!BC71,0)</f>
        <v>0</v>
      </c>
      <c r="E76" s="10">
        <f>ROUND(+LOS!D76,0)</f>
        <v>918</v>
      </c>
      <c r="F76" s="12">
        <f t="shared" si="3"/>
      </c>
      <c r="G76" s="10">
        <f>ROUND(+'Aggregate Screens'!BC176,0)</f>
        <v>0</v>
      </c>
      <c r="H76" s="10">
        <f>ROUND(+LOS!G76,0)</f>
        <v>996</v>
      </c>
      <c r="I76" s="12">
        <f t="shared" si="4"/>
      </c>
      <c r="K76" s="12">
        <f t="shared" si="5"/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Screens'!BC72,0)</f>
        <v>5</v>
      </c>
      <c r="E77" s="10">
        <f>ROUND(+LOS!D77,0)</f>
        <v>394</v>
      </c>
      <c r="F77" s="12">
        <f t="shared" si="3"/>
        <v>0.0127</v>
      </c>
      <c r="G77" s="10">
        <f>ROUND(+'Aggregate Screens'!BC177,0)</f>
        <v>1</v>
      </c>
      <c r="H77" s="10">
        <f>ROUND(+LOS!G77,0)</f>
        <v>215</v>
      </c>
      <c r="I77" s="12">
        <f t="shared" si="4"/>
        <v>0.0047</v>
      </c>
      <c r="K77" s="12">
        <f t="shared" si="5"/>
        <v>-0.6299212598425197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Screens'!BC73,0)</f>
        <v>4530</v>
      </c>
      <c r="E78" s="10">
        <f>ROUND(+LOS!D78,0)</f>
        <v>34652</v>
      </c>
      <c r="F78" s="12">
        <f t="shared" si="3"/>
        <v>0.1307</v>
      </c>
      <c r="G78" s="10">
        <f>ROUND(+'Aggregate Screens'!BC178,0)</f>
        <v>4784</v>
      </c>
      <c r="H78" s="10">
        <f>ROUND(+LOS!G78,0)</f>
        <v>34264</v>
      </c>
      <c r="I78" s="12">
        <f t="shared" si="4"/>
        <v>0.1396</v>
      </c>
      <c r="K78" s="12">
        <f t="shared" si="5"/>
        <v>0.06809487375669465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Screens'!BC74,0)</f>
        <v>472</v>
      </c>
      <c r="E79" s="10">
        <f>ROUND(+LOS!D79,0)</f>
        <v>6838</v>
      </c>
      <c r="F79" s="12">
        <f t="shared" si="3"/>
        <v>0.069</v>
      </c>
      <c r="G79" s="10">
        <f>ROUND(+'Aggregate Screens'!BC179,0)</f>
        <v>0</v>
      </c>
      <c r="H79" s="10">
        <f>ROUND(+LOS!G79,0)</f>
        <v>0</v>
      </c>
      <c r="I79" s="12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Screens'!BC75,0)</f>
        <v>12573</v>
      </c>
      <c r="E80" s="10">
        <f>ROUND(+LOS!D80,0)</f>
        <v>86173</v>
      </c>
      <c r="F80" s="12">
        <f t="shared" si="3"/>
        <v>0.1459</v>
      </c>
      <c r="G80" s="10">
        <f>ROUND(+'Aggregate Screens'!BC180,0)</f>
        <v>13584</v>
      </c>
      <c r="H80" s="10">
        <f>ROUND(+LOS!G80,0)</f>
        <v>89866</v>
      </c>
      <c r="I80" s="12">
        <f t="shared" si="4"/>
        <v>0.1512</v>
      </c>
      <c r="K80" s="12">
        <f t="shared" si="5"/>
        <v>0.03632625085675123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Screens'!BC76,0)</f>
        <v>568</v>
      </c>
      <c r="E81" s="10">
        <f>ROUND(+LOS!D81,0)</f>
        <v>4236</v>
      </c>
      <c r="F81" s="12">
        <f t="shared" si="3"/>
        <v>0.1341</v>
      </c>
      <c r="G81" s="10">
        <f>ROUND(+'Aggregate Screens'!BC181,0)</f>
        <v>545</v>
      </c>
      <c r="H81" s="10">
        <f>ROUND(+LOS!G81,0)</f>
        <v>4008</v>
      </c>
      <c r="I81" s="12">
        <f t="shared" si="4"/>
        <v>0.136</v>
      </c>
      <c r="K81" s="12">
        <f t="shared" si="5"/>
        <v>0.014168530947054503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Screens'!BC77,0)</f>
        <v>0</v>
      </c>
      <c r="E82" s="10">
        <f>ROUND(+LOS!D82,0)</f>
        <v>1129</v>
      </c>
      <c r="F82" s="12">
        <f t="shared" si="3"/>
      </c>
      <c r="G82" s="10">
        <f>ROUND(+'Aggregate Screens'!BC182,0)</f>
        <v>0</v>
      </c>
      <c r="H82" s="10">
        <f>ROUND(+LOS!G82,0)</f>
        <v>1102</v>
      </c>
      <c r="I82" s="12">
        <f t="shared" si="4"/>
      </c>
      <c r="K82" s="12">
        <f t="shared" si="5"/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Screens'!BC78,0)</f>
        <v>3056</v>
      </c>
      <c r="E83" s="10">
        <f>ROUND(+LOS!D83,0)</f>
        <v>14876</v>
      </c>
      <c r="F83" s="12">
        <f t="shared" si="3"/>
        <v>0.2054</v>
      </c>
      <c r="G83" s="10">
        <f>ROUND(+'Aggregate Screens'!BC183,0)</f>
        <v>3071</v>
      </c>
      <c r="H83" s="10">
        <f>ROUND(+LOS!G83,0)</f>
        <v>14990</v>
      </c>
      <c r="I83" s="12">
        <f t="shared" si="4"/>
        <v>0.2049</v>
      </c>
      <c r="K83" s="12">
        <f t="shared" si="5"/>
        <v>-0.0024342745861732906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Screens'!BC79,0)</f>
        <v>37459</v>
      </c>
      <c r="E84" s="10">
        <f>ROUND(+LOS!D84,0)</f>
        <v>83895</v>
      </c>
      <c r="F84" s="12">
        <f t="shared" si="3"/>
        <v>0.4465</v>
      </c>
      <c r="G84" s="10">
        <f>ROUND(+'Aggregate Screens'!BC184,0)</f>
        <v>39577</v>
      </c>
      <c r="H84" s="10">
        <f>ROUND(+LOS!G84,0)</f>
        <v>86086</v>
      </c>
      <c r="I84" s="12">
        <f t="shared" si="4"/>
        <v>0.4597</v>
      </c>
      <c r="K84" s="12">
        <f t="shared" si="5"/>
        <v>0.029563269876819787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Screens'!BC80,0)</f>
        <v>0</v>
      </c>
      <c r="E85" s="10">
        <f>ROUND(+LOS!D85,0)</f>
        <v>54</v>
      </c>
      <c r="F85" s="12">
        <f t="shared" si="3"/>
      </c>
      <c r="G85" s="10">
        <f>ROUND(+'Aggregate Screens'!BC185,0)</f>
        <v>0</v>
      </c>
      <c r="H85" s="10">
        <f>ROUND(+LOS!G85,0)</f>
        <v>0</v>
      </c>
      <c r="I85" s="12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Screens'!BC81,0)</f>
        <v>1262</v>
      </c>
      <c r="E86" s="10">
        <f>ROUND(+LOS!D86,0)</f>
        <v>12994</v>
      </c>
      <c r="F86" s="12">
        <f t="shared" si="3"/>
        <v>0.0971</v>
      </c>
      <c r="G86" s="10">
        <f>ROUND(+'Aggregate Screens'!BC186,0)</f>
        <v>2093</v>
      </c>
      <c r="H86" s="10">
        <f>ROUND(+LOS!G86,0)</f>
        <v>19612</v>
      </c>
      <c r="I86" s="12">
        <f t="shared" si="4"/>
        <v>0.1067</v>
      </c>
      <c r="K86" s="12">
        <f t="shared" si="5"/>
        <v>0.09886714727085466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Screens'!BC82,0)</f>
        <v>2357</v>
      </c>
      <c r="E87" s="10">
        <f>ROUND(+LOS!D87,0)</f>
        <v>35929</v>
      </c>
      <c r="F87" s="12">
        <f t="shared" si="3"/>
        <v>0.0656</v>
      </c>
      <c r="G87" s="10">
        <f>ROUND(+'Aggregate Screens'!BC187,0)</f>
        <v>3224</v>
      </c>
      <c r="H87" s="10">
        <f>ROUND(+LOS!G87,0)</f>
        <v>36331</v>
      </c>
      <c r="I87" s="12">
        <f t="shared" si="4"/>
        <v>0.0887</v>
      </c>
      <c r="K87" s="12">
        <f t="shared" si="5"/>
        <v>0.35213414634146334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Screens'!BC83,0)</f>
        <v>0</v>
      </c>
      <c r="E88" s="10">
        <f>ROUND(+LOS!D88,0)</f>
        <v>62</v>
      </c>
      <c r="F88" s="12">
        <f t="shared" si="3"/>
      </c>
      <c r="G88" s="10">
        <f>ROUND(+'Aggregate Screens'!BC188,0)</f>
        <v>0</v>
      </c>
      <c r="H88" s="10">
        <f>ROUND(+LOS!G88,0)</f>
        <v>96</v>
      </c>
      <c r="I88" s="12">
        <f t="shared" si="4"/>
      </c>
      <c r="K88" s="12">
        <f t="shared" si="5"/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Screens'!BC84,0)</f>
        <v>3492</v>
      </c>
      <c r="E89" s="10">
        <f>ROUND(+LOS!D89,0)</f>
        <v>16464</v>
      </c>
      <c r="F89" s="12">
        <f t="shared" si="3"/>
        <v>0.2121</v>
      </c>
      <c r="G89" s="10">
        <f>ROUND(+'Aggregate Screens'!BC189,0)</f>
        <v>3772</v>
      </c>
      <c r="H89" s="10">
        <f>ROUND(+LOS!G89,0)</f>
        <v>17244</v>
      </c>
      <c r="I89" s="12">
        <f t="shared" si="4"/>
        <v>0.2187</v>
      </c>
      <c r="K89" s="12">
        <f t="shared" si="5"/>
        <v>0.03111739745403108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Screens'!BC85,0)</f>
        <v>413</v>
      </c>
      <c r="E90" s="10">
        <f>ROUND(+LOS!D90,0)</f>
        <v>4431</v>
      </c>
      <c r="F90" s="12">
        <f t="shared" si="3"/>
        <v>0.0932</v>
      </c>
      <c r="G90" s="10">
        <f>ROUND(+'Aggregate Screens'!BC190,0)</f>
        <v>464</v>
      </c>
      <c r="H90" s="10">
        <f>ROUND(+LOS!G90,0)</f>
        <v>4191</v>
      </c>
      <c r="I90" s="12">
        <f t="shared" si="4"/>
        <v>0.1107</v>
      </c>
      <c r="K90" s="12">
        <f t="shared" si="5"/>
        <v>0.1877682403433476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Screens'!BC86,0)</f>
        <v>0</v>
      </c>
      <c r="E91" s="10">
        <f>ROUND(+LOS!D91,0)</f>
        <v>2128</v>
      </c>
      <c r="F91" s="12">
        <f t="shared" si="3"/>
      </c>
      <c r="G91" s="10">
        <f>ROUND(+'Aggregate Screens'!BC191,0)</f>
        <v>0</v>
      </c>
      <c r="H91" s="10">
        <f>ROUND(+LOS!G91,0)</f>
        <v>2153</v>
      </c>
      <c r="I91" s="12">
        <f t="shared" si="4"/>
      </c>
      <c r="K91" s="12">
        <f t="shared" si="5"/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Screens'!BC87,0)</f>
        <v>0</v>
      </c>
      <c r="E92" s="10">
        <f>ROUND(+LOS!D92,0)</f>
        <v>605</v>
      </c>
      <c r="F92" s="12">
        <f t="shared" si="3"/>
      </c>
      <c r="G92" s="10">
        <f>ROUND(+'Aggregate Screens'!BC192,0)</f>
        <v>0</v>
      </c>
      <c r="H92" s="10">
        <f>ROUND(+LOS!G92,0)</f>
        <v>553</v>
      </c>
      <c r="I92" s="12">
        <f t="shared" si="4"/>
      </c>
      <c r="K92" s="12">
        <f t="shared" si="5"/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Screens'!BC88,0)</f>
        <v>4095</v>
      </c>
      <c r="E93" s="10">
        <f>ROUND(+LOS!D93,0)</f>
        <v>11823</v>
      </c>
      <c r="F93" s="12">
        <f t="shared" si="3"/>
        <v>0.3464</v>
      </c>
      <c r="G93" s="10">
        <f>ROUND(+'Aggregate Screens'!BC193,0)</f>
        <v>3759</v>
      </c>
      <c r="H93" s="10">
        <f>ROUND(+LOS!G93,0)</f>
        <v>12195</v>
      </c>
      <c r="I93" s="12">
        <f t="shared" si="4"/>
        <v>0.3082</v>
      </c>
      <c r="K93" s="12">
        <f t="shared" si="5"/>
        <v>-0.11027713625866054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Screens'!BC89,0)</f>
        <v>671</v>
      </c>
      <c r="E94" s="10">
        <f>ROUND(+LOS!D94,0)</f>
        <v>4129</v>
      </c>
      <c r="F94" s="12">
        <f t="shared" si="3"/>
        <v>0.1625</v>
      </c>
      <c r="G94" s="10">
        <f>ROUND(+'Aggregate Screens'!BC194,0)</f>
        <v>630</v>
      </c>
      <c r="H94" s="10">
        <f>ROUND(+LOS!G94,0)</f>
        <v>3654</v>
      </c>
      <c r="I94" s="12">
        <f t="shared" si="4"/>
        <v>0.1724</v>
      </c>
      <c r="K94" s="12">
        <f t="shared" si="5"/>
        <v>0.06092307692307686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Screens'!BC90,0)</f>
        <v>1148</v>
      </c>
      <c r="E95" s="10">
        <f>ROUND(+LOS!D95,0)</f>
        <v>6012</v>
      </c>
      <c r="F95" s="12">
        <f t="shared" si="3"/>
        <v>0.191</v>
      </c>
      <c r="G95" s="10">
        <f>ROUND(+'Aggregate Screens'!BC195,0)</f>
        <v>1127</v>
      </c>
      <c r="H95" s="10">
        <f>ROUND(+LOS!G95,0)</f>
        <v>5602</v>
      </c>
      <c r="I95" s="12">
        <f t="shared" si="4"/>
        <v>0.2012</v>
      </c>
      <c r="K95" s="12">
        <f t="shared" si="5"/>
        <v>0.05340314136125657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Screens'!BC91,0)</f>
        <v>3273</v>
      </c>
      <c r="E96" s="10">
        <f>ROUND(+LOS!D96,0)</f>
        <v>28391</v>
      </c>
      <c r="F96" s="12">
        <f t="shared" si="3"/>
        <v>0.1153</v>
      </c>
      <c r="G96" s="10">
        <f>ROUND(+'Aggregate Screens'!BC196,0)</f>
        <v>3618</v>
      </c>
      <c r="H96" s="10">
        <f>ROUND(+LOS!G96,0)</f>
        <v>34784</v>
      </c>
      <c r="I96" s="12">
        <f t="shared" si="4"/>
        <v>0.104</v>
      </c>
      <c r="K96" s="12">
        <f t="shared" si="5"/>
        <v>-0.09800520381613187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Screens'!BC92,0)</f>
        <v>0</v>
      </c>
      <c r="E97" s="10">
        <f>ROUND(+LOS!D97,0)</f>
        <v>9502</v>
      </c>
      <c r="F97" s="12">
        <f t="shared" si="3"/>
      </c>
      <c r="G97" s="10">
        <f>ROUND(+'Aggregate Screens'!BC197,0)</f>
        <v>0</v>
      </c>
      <c r="H97" s="10">
        <f>ROUND(+LOS!G97,0)</f>
        <v>9560</v>
      </c>
      <c r="I97" s="12">
        <f t="shared" si="4"/>
      </c>
      <c r="K97" s="12">
        <f t="shared" si="5"/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Screens'!BC93,0)</f>
        <v>5570</v>
      </c>
      <c r="E98" s="10">
        <f>ROUND(+LOS!D98,0)</f>
        <v>5570</v>
      </c>
      <c r="F98" s="12">
        <f t="shared" si="3"/>
        <v>1</v>
      </c>
      <c r="G98" s="10">
        <f>ROUND(+'Aggregate Screens'!BC198,0)</f>
        <v>5997</v>
      </c>
      <c r="H98" s="10">
        <f>ROUND(+LOS!G98,0)</f>
        <v>5997</v>
      </c>
      <c r="I98" s="12">
        <f t="shared" si="4"/>
        <v>1</v>
      </c>
      <c r="K98" s="12">
        <f t="shared" si="5"/>
        <v>0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Screens'!BC94,0)</f>
        <v>0</v>
      </c>
      <c r="E99" s="10">
        <f>ROUND(+LOS!D99,0)</f>
        <v>2972</v>
      </c>
      <c r="F99" s="12">
        <f t="shared" si="3"/>
      </c>
      <c r="G99" s="10">
        <f>ROUND(+'Aggregate Screens'!BC199,0)</f>
        <v>0</v>
      </c>
      <c r="H99" s="10">
        <f>ROUND(+LOS!G99,0)</f>
        <v>2864</v>
      </c>
      <c r="I99" s="12">
        <f t="shared" si="4"/>
      </c>
      <c r="K99" s="12">
        <f t="shared" si="5"/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Screens'!BC95,0)</f>
        <v>497</v>
      </c>
      <c r="E100" s="10">
        <f>ROUND(+LOS!D100,0)</f>
        <v>6718</v>
      </c>
      <c r="F100" s="12">
        <f t="shared" si="3"/>
        <v>0.074</v>
      </c>
      <c r="G100" s="10">
        <f>ROUND(+'Aggregate Screens'!BC200,0)</f>
        <v>477</v>
      </c>
      <c r="H100" s="10">
        <f>ROUND(+LOS!G100,0)</f>
        <v>4181</v>
      </c>
      <c r="I100" s="12">
        <f t="shared" si="4"/>
        <v>0.1141</v>
      </c>
      <c r="K100" s="12">
        <f t="shared" si="5"/>
        <v>0.5418918918918918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Screens'!BC96,0)</f>
        <v>2767</v>
      </c>
      <c r="E101" s="10">
        <f>ROUND(+LOS!D101,0)</f>
        <v>30999</v>
      </c>
      <c r="F101" s="12">
        <f t="shared" si="3"/>
        <v>0.0893</v>
      </c>
      <c r="G101" s="10">
        <f>ROUND(+'Aggregate Screens'!BC201,0)</f>
        <v>2482</v>
      </c>
      <c r="H101" s="10">
        <f>ROUND(+LOS!G101,0)</f>
        <v>29436</v>
      </c>
      <c r="I101" s="12">
        <f t="shared" si="4"/>
        <v>0.0843</v>
      </c>
      <c r="K101" s="12">
        <f t="shared" si="5"/>
        <v>-0.05599104143337075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Screens'!BC97,0)</f>
        <v>6842</v>
      </c>
      <c r="E102" s="10">
        <f>ROUND(+LOS!D102,0)</f>
        <v>34795</v>
      </c>
      <c r="F102" s="12">
        <f t="shared" si="3"/>
        <v>0.1966</v>
      </c>
      <c r="G102" s="10">
        <f>ROUND(+'Aggregate Screens'!BC202,0)</f>
        <v>8219</v>
      </c>
      <c r="H102" s="10">
        <f>ROUND(+LOS!G102,0)</f>
        <v>38674</v>
      </c>
      <c r="I102" s="12">
        <f t="shared" si="4"/>
        <v>0.2125</v>
      </c>
      <c r="K102" s="12">
        <f t="shared" si="5"/>
        <v>0.08087487283825023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Screens'!BC98,0)</f>
        <v>0</v>
      </c>
      <c r="E103" s="10">
        <f>ROUND(+LOS!D103,0)</f>
        <v>0</v>
      </c>
      <c r="F103" s="12">
        <f t="shared" si="3"/>
      </c>
      <c r="G103" s="10">
        <f>ROUND(+'Aggregate Screens'!BC203,0)</f>
        <v>1145</v>
      </c>
      <c r="H103" s="10">
        <f>ROUND(+LOS!G103,0)</f>
        <v>3801</v>
      </c>
      <c r="I103" s="12">
        <f t="shared" si="4"/>
        <v>0.3012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Screens'!BC99,0)</f>
        <v>0</v>
      </c>
      <c r="E104" s="10">
        <f>ROUND(+LOS!D104,0)</f>
        <v>24265</v>
      </c>
      <c r="F104" s="12">
        <f t="shared" si="3"/>
      </c>
      <c r="G104" s="10">
        <f>ROUND(+'Aggregate Screens'!BC204,0)</f>
        <v>0</v>
      </c>
      <c r="H104" s="10">
        <f>ROUND(+LOS!G104,0)</f>
        <v>24026</v>
      </c>
      <c r="I104" s="12">
        <f t="shared" si="4"/>
      </c>
      <c r="K104" s="12">
        <f t="shared" si="5"/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Screens'!BC100,0)</f>
        <v>7706</v>
      </c>
      <c r="E105" s="10">
        <f>ROUND(+LOS!D105,0)</f>
        <v>7706</v>
      </c>
      <c r="F105" s="12">
        <f t="shared" si="3"/>
        <v>1</v>
      </c>
      <c r="G105" s="10">
        <f>ROUND(+'Aggregate Screens'!BC205,0)</f>
        <v>0</v>
      </c>
      <c r="H105" s="10">
        <f>ROUND(+LOS!G105,0)</f>
        <v>6962</v>
      </c>
      <c r="I105" s="12">
        <f t="shared" si="4"/>
      </c>
      <c r="K105" s="12">
        <f t="shared" si="5"/>
      </c>
    </row>
    <row r="106" spans="2:11" ht="9.75" customHeight="1">
      <c r="B106">
        <f>+'Aggregate Screens'!A101</f>
        <v>919</v>
      </c>
      <c r="C106" t="str">
        <f>+'Aggregate Screens'!B101</f>
        <v>NAVOS</v>
      </c>
      <c r="D106" s="10">
        <f>ROUND(+'Aggregate Screens'!BC101,0)</f>
        <v>0</v>
      </c>
      <c r="E106" s="10">
        <f>ROUND(+LOS!D106,0)</f>
        <v>11849</v>
      </c>
      <c r="F106" s="12">
        <f t="shared" si="3"/>
      </c>
      <c r="G106" s="10">
        <f>ROUND(+'Aggregate Screens'!BC206,0)</f>
        <v>0</v>
      </c>
      <c r="H106" s="10">
        <f>ROUND(+LOS!G106,0)</f>
        <v>11396</v>
      </c>
      <c r="I106" s="12">
        <f t="shared" si="4"/>
      </c>
      <c r="K106" s="12">
        <f t="shared" si="5"/>
      </c>
    </row>
    <row r="107" spans="4:11" ht="12">
      <c r="D107" s="10"/>
      <c r="E107" s="10"/>
      <c r="F107" s="12"/>
      <c r="G107" s="10"/>
      <c r="H107" s="10"/>
      <c r="I107" s="12"/>
      <c r="K107" s="12"/>
    </row>
    <row r="108" spans="4:9" ht="12">
      <c r="D108" s="10"/>
      <c r="E108" s="10"/>
      <c r="F108" s="12"/>
      <c r="G108" s="10"/>
      <c r="H108" s="10"/>
      <c r="I108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zoomScale="75" zoomScaleNormal="75" zoomScalePageLayoutView="0" workbookViewId="0" topLeftCell="A1">
      <selection activeCell="K6" sqref="K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8.00390625" style="0" bestFit="1" customWidth="1"/>
    <col min="5" max="5" width="7.125" style="0" customWidth="1"/>
    <col min="6" max="6" width="7.125" style="0" bestFit="1" customWidth="1"/>
    <col min="7" max="7" width="7.875" style="0" bestFit="1" customWidth="1"/>
    <col min="8" max="8" width="7.125" style="0" customWidth="1"/>
    <col min="9" max="9" width="7.12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22</v>
      </c>
      <c r="B1" s="6"/>
      <c r="C1" s="6"/>
      <c r="D1" s="6"/>
      <c r="E1" s="6"/>
      <c r="F1" s="7"/>
      <c r="G1" s="6"/>
      <c r="H1" s="6"/>
      <c r="I1" s="6"/>
    </row>
    <row r="2" spans="1:11" ht="12">
      <c r="A2" s="9"/>
      <c r="B2" s="6"/>
      <c r="C2" s="6"/>
      <c r="D2" s="6"/>
      <c r="E2" s="6"/>
      <c r="F2" s="7"/>
      <c r="G2" s="6"/>
      <c r="H2" s="6"/>
      <c r="I2" s="6"/>
      <c r="K2" s="5" t="s">
        <v>71</v>
      </c>
    </row>
    <row r="3" spans="1:11" ht="12">
      <c r="A3" s="9"/>
      <c r="B3" s="6"/>
      <c r="C3" s="6"/>
      <c r="D3" s="6"/>
      <c r="E3" s="6"/>
      <c r="F3" s="7"/>
      <c r="G3" s="6"/>
      <c r="H3" s="6"/>
      <c r="I3" s="6"/>
      <c r="K3">
        <v>13</v>
      </c>
    </row>
    <row r="4" spans="1:9" ht="1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60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16</v>
      </c>
      <c r="E8" s="2" t="s">
        <v>188</v>
      </c>
      <c r="F8" s="5"/>
      <c r="G8" s="5"/>
      <c r="H8" s="2" t="s">
        <v>188</v>
      </c>
      <c r="I8" s="5"/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Screens'!AR5,0)</f>
        <v>137552</v>
      </c>
      <c r="E10" s="10">
        <f>ROUND(+'Aggregate Screens'!AT5,0)</f>
        <v>860</v>
      </c>
      <c r="F10" s="12">
        <f>IF(D10=0,"",IF(E10=0,"",ROUND(+D10/(E10*365),4)))</f>
        <v>0.4382</v>
      </c>
      <c r="G10" s="10">
        <f>ROUND(+'Aggregate Screens'!AR110,0)</f>
        <v>128575</v>
      </c>
      <c r="H10" s="10">
        <f>ROUND(+'Aggregate Screens'!AT110,0)</f>
        <v>860</v>
      </c>
      <c r="I10" s="12">
        <f>IF(G10=0,"",IF(H10=0,"",ROUND(+G10/(H10*365),4)))</f>
        <v>0.4096</v>
      </c>
      <c r="K10" s="12">
        <f>IF(D10=0,"",IF(E10=0,"",IF(G10=0,"",IF(H10=0,"",+I10/F10-1))))</f>
        <v>-0.06526700136923769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Screens'!AR6,0)</f>
        <v>43601</v>
      </c>
      <c r="E11" s="10">
        <f>ROUND(+'Aggregate Screens'!AT6,0)</f>
        <v>385</v>
      </c>
      <c r="F11" s="12">
        <f aca="true" t="shared" si="0" ref="F11:F74">IF(D11=0,"",IF(E11=0,"",ROUND(+D11/(E11*365),4)))</f>
        <v>0.3103</v>
      </c>
      <c r="G11" s="10">
        <f>ROUND(+'Aggregate Screens'!AR111,0)</f>
        <v>42499</v>
      </c>
      <c r="H11" s="10">
        <f>ROUND(+'Aggregate Screens'!AT111,0)</f>
        <v>385</v>
      </c>
      <c r="I11" s="12">
        <f aca="true" t="shared" si="1" ref="I11:I74">IF(G11=0,"",IF(H11=0,"",ROUND(+G11/(H11*365),4)))</f>
        <v>0.3024</v>
      </c>
      <c r="K11" s="12">
        <f aca="true" t="shared" si="2" ref="K11:K74">IF(D11=0,"",IF(E11=0,"",IF(G11=0,"",IF(H11=0,"",+I11/F11-1))))</f>
        <v>-0.02545923300032238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Screens'!AR7,0)</f>
        <v>958</v>
      </c>
      <c r="E12" s="10">
        <f>ROUND(+'Aggregate Screens'!AT7,0)</f>
        <v>25</v>
      </c>
      <c r="F12" s="12">
        <f t="shared" si="0"/>
        <v>0.105</v>
      </c>
      <c r="G12" s="10">
        <f>ROUND(+'Aggregate Screens'!AR112,0)</f>
        <v>1105</v>
      </c>
      <c r="H12" s="10">
        <f>ROUND(+'Aggregate Screens'!AT112,0)</f>
        <v>25</v>
      </c>
      <c r="I12" s="12">
        <f t="shared" si="1"/>
        <v>0.1211</v>
      </c>
      <c r="K12" s="12">
        <f t="shared" si="2"/>
        <v>0.15333333333333332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71887</v>
      </c>
      <c r="E13" s="10">
        <f>ROUND(+'Aggregate Screens'!AT8,0)</f>
        <v>371</v>
      </c>
      <c r="F13" s="12">
        <f t="shared" si="0"/>
        <v>0.5309</v>
      </c>
      <c r="G13" s="10">
        <f>ROUND(+'Aggregate Screens'!AR113,0)</f>
        <v>71853</v>
      </c>
      <c r="H13" s="10">
        <f>ROUND(+'Aggregate Screens'!AT113,0)</f>
        <v>371</v>
      </c>
      <c r="I13" s="12">
        <f t="shared" si="1"/>
        <v>0.5306</v>
      </c>
      <c r="K13" s="12">
        <f t="shared" si="2"/>
        <v>-0.0005650781691468598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73321</v>
      </c>
      <c r="E14" s="10">
        <f>ROUND(+'Aggregate Screens'!AT9,0)</f>
        <v>250</v>
      </c>
      <c r="F14" s="12">
        <f t="shared" si="0"/>
        <v>0.8035</v>
      </c>
      <c r="G14" s="10">
        <f>ROUND(+'Aggregate Screens'!AR114,0)</f>
        <v>72895</v>
      </c>
      <c r="H14" s="10">
        <f>ROUND(+'Aggregate Screens'!AT114,0)</f>
        <v>250</v>
      </c>
      <c r="I14" s="12">
        <f t="shared" si="1"/>
        <v>0.7988</v>
      </c>
      <c r="K14" s="12">
        <f t="shared" si="2"/>
        <v>-0.005849408836341108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Screens'!AR10,0)</f>
        <v>5407</v>
      </c>
      <c r="E15" s="10">
        <f>ROUND(+'Aggregate Screens'!AT10,0)</f>
        <v>326</v>
      </c>
      <c r="F15" s="12">
        <f t="shared" si="0"/>
        <v>0.0454</v>
      </c>
      <c r="G15" s="10">
        <f>ROUND(+'Aggregate Screens'!AR115,0)</f>
        <v>5334</v>
      </c>
      <c r="H15" s="10">
        <f>ROUND(+'Aggregate Screens'!AT115,0)</f>
        <v>326</v>
      </c>
      <c r="I15" s="12">
        <f t="shared" si="1"/>
        <v>0.0448</v>
      </c>
      <c r="K15" s="12">
        <f t="shared" si="2"/>
        <v>-0.013215859030837107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Screens'!AR11,0)</f>
        <v>1567</v>
      </c>
      <c r="E16" s="10">
        <f>ROUND(+'Aggregate Screens'!AT11,0)</f>
        <v>74</v>
      </c>
      <c r="F16" s="12">
        <f t="shared" si="0"/>
        <v>0.058</v>
      </c>
      <c r="G16" s="10">
        <f>ROUND(+'Aggregate Screens'!AR116,0)</f>
        <v>1589</v>
      </c>
      <c r="H16" s="10">
        <f>ROUND(+'Aggregate Screens'!AT116,0)</f>
        <v>0</v>
      </c>
      <c r="I16" s="12">
        <f t="shared" si="1"/>
      </c>
      <c r="K16" s="12">
        <f t="shared" si="2"/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6875</v>
      </c>
      <c r="E17" s="10">
        <f>ROUND(+'Aggregate Screens'!AT12,0)</f>
        <v>95</v>
      </c>
      <c r="F17" s="12">
        <f t="shared" si="0"/>
        <v>0.1983</v>
      </c>
      <c r="G17" s="10">
        <f>ROUND(+'Aggregate Screens'!AR117,0)</f>
        <v>7308</v>
      </c>
      <c r="H17" s="10">
        <f>ROUND(+'Aggregate Screens'!AT117,0)</f>
        <v>95</v>
      </c>
      <c r="I17" s="12">
        <f t="shared" si="1"/>
        <v>0.2108</v>
      </c>
      <c r="K17" s="12">
        <f t="shared" si="2"/>
        <v>0.06303580433686329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Screens'!AR13,0)</f>
        <v>1818</v>
      </c>
      <c r="E18" s="10">
        <f>ROUND(+'Aggregate Screens'!AT13,0)</f>
        <v>43</v>
      </c>
      <c r="F18" s="12">
        <f t="shared" si="0"/>
        <v>0.1158</v>
      </c>
      <c r="G18" s="10">
        <f>ROUND(+'Aggregate Screens'!AR118,0)</f>
        <v>1741</v>
      </c>
      <c r="H18" s="10">
        <f>ROUND(+'Aggregate Screens'!AT118,0)</f>
        <v>43</v>
      </c>
      <c r="I18" s="12">
        <f t="shared" si="1"/>
        <v>0.1109</v>
      </c>
      <c r="K18" s="12">
        <f t="shared" si="2"/>
        <v>-0.042314335060449015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Screens'!AR14,0)</f>
        <v>38504</v>
      </c>
      <c r="E19" s="10">
        <f>ROUND(+'Aggregate Screens'!AT14,0)</f>
        <v>346</v>
      </c>
      <c r="F19" s="12">
        <f t="shared" si="0"/>
        <v>0.3049</v>
      </c>
      <c r="G19" s="10">
        <f>ROUND(+'Aggregate Screens'!AR119,0)</f>
        <v>37051</v>
      </c>
      <c r="H19" s="10">
        <f>ROUND(+'Aggregate Screens'!AT119,0)</f>
        <v>346</v>
      </c>
      <c r="I19" s="12">
        <f t="shared" si="1"/>
        <v>0.2934</v>
      </c>
      <c r="K19" s="12">
        <f t="shared" si="2"/>
        <v>-0.03771728435552646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136662</v>
      </c>
      <c r="E20" s="10">
        <f>ROUND(+'Aggregate Screens'!AT15,0)</f>
        <v>413</v>
      </c>
      <c r="F20" s="12">
        <f t="shared" si="0"/>
        <v>0.9066</v>
      </c>
      <c r="G20" s="10">
        <f>ROUND(+'Aggregate Screens'!AR120,0)</f>
        <v>136687</v>
      </c>
      <c r="H20" s="10">
        <f>ROUND(+'Aggregate Screens'!AT120,0)</f>
        <v>413</v>
      </c>
      <c r="I20" s="12">
        <f t="shared" si="1"/>
        <v>0.9067</v>
      </c>
      <c r="K20" s="12">
        <f t="shared" si="2"/>
        <v>0.00011030222810504142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Screens'!AR16,0)</f>
        <v>96028</v>
      </c>
      <c r="E21" s="10">
        <f>ROUND(+'Aggregate Screens'!AT16,0)</f>
        <v>320</v>
      </c>
      <c r="F21" s="12">
        <f t="shared" si="0"/>
        <v>0.8222</v>
      </c>
      <c r="G21" s="10">
        <f>ROUND(+'Aggregate Screens'!AR121,0)</f>
        <v>94302</v>
      </c>
      <c r="H21" s="10">
        <f>ROUND(+'Aggregate Screens'!AT121,0)</f>
        <v>320</v>
      </c>
      <c r="I21" s="12">
        <f t="shared" si="1"/>
        <v>0.8074</v>
      </c>
      <c r="K21" s="12">
        <f t="shared" si="2"/>
        <v>-0.01800048649963515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Screens'!AR17,0)</f>
        <v>3296</v>
      </c>
      <c r="E22" s="10">
        <f>ROUND(+'Aggregate Screens'!AT17,0)</f>
        <v>38</v>
      </c>
      <c r="F22" s="12">
        <f t="shared" si="0"/>
        <v>0.2376</v>
      </c>
      <c r="G22" s="10">
        <f>ROUND(+'Aggregate Screens'!AR122,0)</f>
        <v>4489</v>
      </c>
      <c r="H22" s="10">
        <f>ROUND(+'Aggregate Screens'!AT122,0)</f>
        <v>38</v>
      </c>
      <c r="I22" s="12">
        <f t="shared" si="1"/>
        <v>0.3236</v>
      </c>
      <c r="K22" s="12">
        <f t="shared" si="2"/>
        <v>0.361952861952862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Screens'!AR18,0)</f>
        <v>48489</v>
      </c>
      <c r="E23" s="10">
        <f>ROUND(+'Aggregate Screens'!AT18,0)</f>
        <v>388</v>
      </c>
      <c r="F23" s="12">
        <f t="shared" si="0"/>
        <v>0.3424</v>
      </c>
      <c r="G23" s="10">
        <f>ROUND(+'Aggregate Screens'!AR123,0)</f>
        <v>60620</v>
      </c>
      <c r="H23" s="10">
        <f>ROUND(+'Aggregate Screens'!AT123,0)</f>
        <v>388</v>
      </c>
      <c r="I23" s="12">
        <f t="shared" si="1"/>
        <v>0.428</v>
      </c>
      <c r="K23" s="12">
        <f t="shared" si="2"/>
        <v>0.25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16213</v>
      </c>
      <c r="E24" s="10">
        <f>ROUND(+'Aggregate Screens'!AT19,0)</f>
        <v>126</v>
      </c>
      <c r="F24" s="12">
        <f t="shared" si="0"/>
        <v>0.3525</v>
      </c>
      <c r="G24" s="10">
        <f>ROUND(+'Aggregate Screens'!AR124,0)</f>
        <v>15269</v>
      </c>
      <c r="H24" s="10">
        <f>ROUND(+'Aggregate Screens'!AT124,0)</f>
        <v>126</v>
      </c>
      <c r="I24" s="12">
        <f t="shared" si="1"/>
        <v>0.332</v>
      </c>
      <c r="K24" s="12">
        <f t="shared" si="2"/>
        <v>-0.05815602836879419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Screens'!AR20,0)</f>
        <v>17488</v>
      </c>
      <c r="E25" s="10">
        <f>ROUND(+'Aggregate Screens'!AT20,0)</f>
        <v>101</v>
      </c>
      <c r="F25" s="12">
        <f t="shared" si="0"/>
        <v>0.4744</v>
      </c>
      <c r="G25" s="10">
        <f>ROUND(+'Aggregate Screens'!AR125,0)</f>
        <v>18922</v>
      </c>
      <c r="H25" s="10">
        <f>ROUND(+'Aggregate Screens'!AT125,0)</f>
        <v>101</v>
      </c>
      <c r="I25" s="12">
        <f t="shared" si="1"/>
        <v>0.5133</v>
      </c>
      <c r="K25" s="12">
        <f t="shared" si="2"/>
        <v>0.08199831365935917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4948</v>
      </c>
      <c r="E26" s="10">
        <f>ROUND(+'Aggregate Screens'!AT21,0)</f>
        <v>72</v>
      </c>
      <c r="F26" s="12">
        <f t="shared" si="0"/>
        <v>0.1883</v>
      </c>
      <c r="G26" s="10">
        <f>ROUND(+'Aggregate Screens'!AR126,0)</f>
        <v>4667</v>
      </c>
      <c r="H26" s="10">
        <f>ROUND(+'Aggregate Screens'!AT126,0)</f>
        <v>72</v>
      </c>
      <c r="I26" s="12">
        <f t="shared" si="1"/>
        <v>0.1776</v>
      </c>
      <c r="K26" s="12">
        <f t="shared" si="2"/>
        <v>-0.056824216675517736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406</v>
      </c>
      <c r="E27" s="10">
        <f>ROUND(+'Aggregate Screens'!AT22,0)</f>
        <v>86</v>
      </c>
      <c r="F27" s="12">
        <f t="shared" si="0"/>
        <v>0.0129</v>
      </c>
      <c r="G27" s="10">
        <f>ROUND(+'Aggregate Screens'!AR127,0)</f>
        <v>499</v>
      </c>
      <c r="H27" s="10">
        <f>ROUND(+'Aggregate Screens'!AT127,0)</f>
        <v>86</v>
      </c>
      <c r="I27" s="12">
        <f t="shared" si="1"/>
        <v>0.0159</v>
      </c>
      <c r="K27" s="12">
        <f t="shared" si="2"/>
        <v>0.2325581395348837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Screens'!AR23,0)</f>
        <v>2256</v>
      </c>
      <c r="E28" s="10">
        <f>ROUND(+'Aggregate Screens'!AT23,0)</f>
        <v>61</v>
      </c>
      <c r="F28" s="12">
        <f t="shared" si="0"/>
        <v>0.1013</v>
      </c>
      <c r="G28" s="10">
        <f>ROUND(+'Aggregate Screens'!AR128,0)</f>
        <v>1708</v>
      </c>
      <c r="H28" s="10">
        <f>ROUND(+'Aggregate Screens'!AT128,0)</f>
        <v>61</v>
      </c>
      <c r="I28" s="12">
        <f t="shared" si="1"/>
        <v>0.0767</v>
      </c>
      <c r="K28" s="12">
        <f t="shared" si="2"/>
        <v>-0.2428430404738401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Screens'!AR24,0)</f>
        <v>16563</v>
      </c>
      <c r="E29" s="10">
        <f>ROUND(+'Aggregate Screens'!AT24,0)</f>
        <v>141</v>
      </c>
      <c r="F29" s="12">
        <f t="shared" si="0"/>
        <v>0.3218</v>
      </c>
      <c r="G29" s="10">
        <f>ROUND(+'Aggregate Screens'!AR129,0)</f>
        <v>15397</v>
      </c>
      <c r="H29" s="10">
        <f>ROUND(+'Aggregate Screens'!AT129,0)</f>
        <v>142</v>
      </c>
      <c r="I29" s="12">
        <f t="shared" si="1"/>
        <v>0.2971</v>
      </c>
      <c r="K29" s="12">
        <f t="shared" si="2"/>
        <v>-0.07675574891236792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1144</v>
      </c>
      <c r="E30" s="10">
        <f>ROUND(+'Aggregate Screens'!AT25,0)</f>
        <v>45</v>
      </c>
      <c r="F30" s="12">
        <f t="shared" si="0"/>
        <v>0.0696</v>
      </c>
      <c r="G30" s="10">
        <f>ROUND(+'Aggregate Screens'!AR130,0)</f>
        <v>1040</v>
      </c>
      <c r="H30" s="10">
        <f>ROUND(+'Aggregate Screens'!AT130,0)</f>
        <v>45</v>
      </c>
      <c r="I30" s="12">
        <f t="shared" si="1"/>
        <v>0.0633</v>
      </c>
      <c r="K30" s="12">
        <f t="shared" si="2"/>
        <v>-0.09051724137931039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1551</v>
      </c>
      <c r="E31" s="10">
        <f>ROUND(+'Aggregate Screens'!AT26,0)</f>
        <v>26</v>
      </c>
      <c r="F31" s="12">
        <f t="shared" si="0"/>
        <v>0.1634</v>
      </c>
      <c r="G31" s="10">
        <f>ROUND(+'Aggregate Screens'!AR131,0)</f>
        <v>1398</v>
      </c>
      <c r="H31" s="10">
        <f>ROUND(+'Aggregate Screens'!AT131,0)</f>
        <v>26</v>
      </c>
      <c r="I31" s="12">
        <f t="shared" si="1"/>
        <v>0.1473</v>
      </c>
      <c r="K31" s="12">
        <f t="shared" si="2"/>
        <v>-0.09853121175030599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54641</v>
      </c>
      <c r="E32" s="10">
        <f>ROUND(+'Aggregate Screens'!AT27,0)</f>
        <v>226</v>
      </c>
      <c r="F32" s="12">
        <f t="shared" si="0"/>
        <v>0.6624</v>
      </c>
      <c r="G32" s="10">
        <f>ROUND(+'Aggregate Screens'!AR132,0)</f>
        <v>54759</v>
      </c>
      <c r="H32" s="10">
        <f>ROUND(+'Aggregate Screens'!AT132,0)</f>
        <v>226</v>
      </c>
      <c r="I32" s="12">
        <f t="shared" si="1"/>
        <v>0.6638</v>
      </c>
      <c r="K32" s="12">
        <f t="shared" si="2"/>
        <v>0.002113526570048263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16614</v>
      </c>
      <c r="E33" s="10">
        <f>ROUND(+'Aggregate Screens'!AT28,0)</f>
        <v>140</v>
      </c>
      <c r="F33" s="12">
        <f t="shared" si="0"/>
        <v>0.3251</v>
      </c>
      <c r="G33" s="10">
        <f>ROUND(+'Aggregate Screens'!AR133,0)</f>
        <v>15746</v>
      </c>
      <c r="H33" s="10">
        <f>ROUND(+'Aggregate Screens'!AT133,0)</f>
        <v>140</v>
      </c>
      <c r="I33" s="12">
        <f t="shared" si="1"/>
        <v>0.3081</v>
      </c>
      <c r="K33" s="12">
        <f t="shared" si="2"/>
        <v>-0.052291602583820374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Screens'!AR29,0)</f>
        <v>9642</v>
      </c>
      <c r="E34" s="10">
        <f>ROUND(+'Aggregate Screens'!AT29,0)</f>
        <v>50</v>
      </c>
      <c r="F34" s="12">
        <f t="shared" si="0"/>
        <v>0.5283</v>
      </c>
      <c r="G34" s="10">
        <f>ROUND(+'Aggregate Screens'!AR134,0)</f>
        <v>9500</v>
      </c>
      <c r="H34" s="10">
        <f>ROUND(+'Aggregate Screens'!AT134,0)</f>
        <v>50</v>
      </c>
      <c r="I34" s="12">
        <f t="shared" si="1"/>
        <v>0.5205</v>
      </c>
      <c r="K34" s="12">
        <f t="shared" si="2"/>
        <v>-0.014764338444065883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1832</v>
      </c>
      <c r="E35" s="10">
        <f>ROUND(+'Aggregate Screens'!AT30,0)</f>
        <v>25</v>
      </c>
      <c r="F35" s="12">
        <f t="shared" si="0"/>
        <v>0.2008</v>
      </c>
      <c r="G35" s="10">
        <f>ROUND(+'Aggregate Screens'!AR135,0)</f>
        <v>1769</v>
      </c>
      <c r="H35" s="10">
        <f>ROUND(+'Aggregate Screens'!AT135,0)</f>
        <v>25</v>
      </c>
      <c r="I35" s="12">
        <f t="shared" si="1"/>
        <v>0.1939</v>
      </c>
      <c r="K35" s="12">
        <f t="shared" si="2"/>
        <v>-0.03436254980079689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Screens'!AR31,0)</f>
        <v>115</v>
      </c>
      <c r="E36" s="10">
        <f>ROUND(+'Aggregate Screens'!AT31,0)</f>
        <v>44</v>
      </c>
      <c r="F36" s="12">
        <f t="shared" si="0"/>
        <v>0.0072</v>
      </c>
      <c r="G36" s="10">
        <f>ROUND(+'Aggregate Screens'!AR136,0)</f>
        <v>74</v>
      </c>
      <c r="H36" s="10">
        <f>ROUND(+'Aggregate Screens'!AT136,0)</f>
        <v>25</v>
      </c>
      <c r="I36" s="12">
        <f t="shared" si="1"/>
        <v>0.0081</v>
      </c>
      <c r="K36" s="12">
        <f t="shared" si="2"/>
        <v>0.125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Screens'!AR32,0)</f>
        <v>55506</v>
      </c>
      <c r="E37" s="10">
        <f>ROUND(+'Aggregate Screens'!AT32,0)</f>
        <v>225</v>
      </c>
      <c r="F37" s="12">
        <f t="shared" si="0"/>
        <v>0.6759</v>
      </c>
      <c r="G37" s="10">
        <f>ROUND(+'Aggregate Screens'!AR137,0)</f>
        <v>56621</v>
      </c>
      <c r="H37" s="10">
        <f>ROUND(+'Aggregate Screens'!AT137,0)</f>
        <v>225</v>
      </c>
      <c r="I37" s="12">
        <f t="shared" si="1"/>
        <v>0.6894</v>
      </c>
      <c r="K37" s="12">
        <f t="shared" si="2"/>
        <v>0.01997336884154466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99</v>
      </c>
      <c r="E38" s="10">
        <f>ROUND(+'Aggregate Screens'!AT33,0)</f>
        <v>45</v>
      </c>
      <c r="F38" s="12">
        <f t="shared" si="0"/>
        <v>0.006</v>
      </c>
      <c r="G38" s="10">
        <f>ROUND(+'Aggregate Screens'!AR138,0)</f>
        <v>133</v>
      </c>
      <c r="H38" s="10">
        <f>ROUND(+'Aggregate Screens'!AT138,0)</f>
        <v>45</v>
      </c>
      <c r="I38" s="12">
        <f t="shared" si="1"/>
        <v>0.0081</v>
      </c>
      <c r="K38" s="12">
        <f t="shared" si="2"/>
        <v>0.34999999999999987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100257</v>
      </c>
      <c r="E39" s="10">
        <f>ROUND(+'Aggregate Screens'!AT34,0)</f>
        <v>372</v>
      </c>
      <c r="F39" s="12">
        <f t="shared" si="0"/>
        <v>0.7384</v>
      </c>
      <c r="G39" s="10">
        <f>ROUND(+'Aggregate Screens'!AR139,0)</f>
        <v>99564</v>
      </c>
      <c r="H39" s="10">
        <f>ROUND(+'Aggregate Screens'!AT139,0)</f>
        <v>372</v>
      </c>
      <c r="I39" s="12">
        <f t="shared" si="1"/>
        <v>0.7333</v>
      </c>
      <c r="K39" s="12">
        <f t="shared" si="2"/>
        <v>-0.006906825568797403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Screens'!AR35,0)</f>
        <v>3986</v>
      </c>
      <c r="E40" s="10">
        <f>ROUND(+'Aggregate Screens'!AT35,0)</f>
        <v>42</v>
      </c>
      <c r="F40" s="12">
        <f t="shared" si="0"/>
        <v>0.26</v>
      </c>
      <c r="G40" s="10">
        <f>ROUND(+'Aggregate Screens'!AR140,0)</f>
        <v>4028</v>
      </c>
      <c r="H40" s="10">
        <f>ROUND(+'Aggregate Screens'!AT140,0)</f>
        <v>42</v>
      </c>
      <c r="I40" s="12">
        <f t="shared" si="1"/>
        <v>0.2628</v>
      </c>
      <c r="K40" s="12">
        <f t="shared" si="2"/>
        <v>0.010769230769230642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1579</v>
      </c>
      <c r="E41" s="10">
        <f>ROUND(+'Aggregate Screens'!AT36,0)</f>
        <v>32</v>
      </c>
      <c r="F41" s="12">
        <f t="shared" si="0"/>
        <v>0.1352</v>
      </c>
      <c r="G41" s="10">
        <f>ROUND(+'Aggregate Screens'!AR141,0)</f>
        <v>1687</v>
      </c>
      <c r="H41" s="10">
        <f>ROUND(+'Aggregate Screens'!AT141,0)</f>
        <v>32</v>
      </c>
      <c r="I41" s="12">
        <f t="shared" si="1"/>
        <v>0.1444</v>
      </c>
      <c r="K41" s="12">
        <f t="shared" si="2"/>
        <v>0.06804733727810652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31082</v>
      </c>
      <c r="E42" s="10">
        <f>ROUND(+'Aggregate Screens'!AT37,0)</f>
        <v>214</v>
      </c>
      <c r="F42" s="12">
        <f t="shared" si="0"/>
        <v>0.3979</v>
      </c>
      <c r="G42" s="10">
        <f>ROUND(+'Aggregate Screens'!AR142,0)</f>
        <v>29224</v>
      </c>
      <c r="H42" s="10">
        <f>ROUND(+'Aggregate Screens'!AT142,0)</f>
        <v>214</v>
      </c>
      <c r="I42" s="12">
        <f t="shared" si="1"/>
        <v>0.3741</v>
      </c>
      <c r="K42" s="12">
        <f t="shared" si="2"/>
        <v>-0.0598140236240261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9356</v>
      </c>
      <c r="E43" s="10">
        <f>ROUND(+'Aggregate Screens'!AT38,0)</f>
        <v>112</v>
      </c>
      <c r="F43" s="12">
        <f t="shared" si="0"/>
        <v>0.2289</v>
      </c>
      <c r="G43" s="10">
        <f>ROUND(+'Aggregate Screens'!AR143,0)</f>
        <v>7527</v>
      </c>
      <c r="H43" s="10">
        <f>ROUND(+'Aggregate Screens'!AT143,0)</f>
        <v>112</v>
      </c>
      <c r="I43" s="12">
        <f t="shared" si="1"/>
        <v>0.1841</v>
      </c>
      <c r="K43" s="12">
        <f t="shared" si="2"/>
        <v>-0.19571865443425063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6649</v>
      </c>
      <c r="E44" s="10">
        <f>ROUND(+'Aggregate Screens'!AT39,0)</f>
        <v>48</v>
      </c>
      <c r="F44" s="12">
        <f t="shared" si="0"/>
        <v>0.3795</v>
      </c>
      <c r="G44" s="10">
        <f>ROUND(+'Aggregate Screens'!AR144,0)</f>
        <v>5979</v>
      </c>
      <c r="H44" s="10">
        <f>ROUND(+'Aggregate Screens'!AT144,0)</f>
        <v>48</v>
      </c>
      <c r="I44" s="12">
        <f t="shared" si="1"/>
        <v>0.3413</v>
      </c>
      <c r="K44" s="12">
        <f t="shared" si="2"/>
        <v>-0.10065876152832676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1420</v>
      </c>
      <c r="E45" s="10">
        <f>ROUND(+'Aggregate Screens'!AT40,0)</f>
        <v>85</v>
      </c>
      <c r="F45" s="12">
        <f t="shared" si="0"/>
        <v>0.0458</v>
      </c>
      <c r="G45" s="10">
        <f>ROUND(+'Aggregate Screens'!AR145,0)</f>
        <v>1267</v>
      </c>
      <c r="H45" s="10">
        <f>ROUND(+'Aggregate Screens'!AT145,0)</f>
        <v>27</v>
      </c>
      <c r="I45" s="12">
        <f t="shared" si="1"/>
        <v>0.1286</v>
      </c>
      <c r="K45" s="12">
        <f t="shared" si="2"/>
        <v>1.8078602620087336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6230</v>
      </c>
      <c r="E46" s="10">
        <f>ROUND(+'Aggregate Screens'!AT41,0)</f>
        <v>61</v>
      </c>
      <c r="F46" s="12">
        <f t="shared" si="0"/>
        <v>0.2798</v>
      </c>
      <c r="G46" s="10">
        <f>ROUND(+'Aggregate Screens'!AR146,0)</f>
        <v>0</v>
      </c>
      <c r="H46" s="10">
        <f>ROUND(+'Aggregate Screens'!AT146,0)</f>
        <v>0</v>
      </c>
      <c r="I46" s="12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Screens'!AR42,0)</f>
        <v>379</v>
      </c>
      <c r="E47" s="10">
        <f>ROUND(+'Aggregate Screens'!AT42,0)</f>
        <v>20</v>
      </c>
      <c r="F47" s="12">
        <f t="shared" si="0"/>
        <v>0.0519</v>
      </c>
      <c r="G47" s="10">
        <f>ROUND(+'Aggregate Screens'!AR147,0)</f>
        <v>310</v>
      </c>
      <c r="H47" s="10">
        <f>ROUND(+'Aggregate Screens'!AT147,0)</f>
        <v>20</v>
      </c>
      <c r="I47" s="12">
        <f t="shared" si="1"/>
        <v>0.0425</v>
      </c>
      <c r="K47" s="12">
        <f t="shared" si="2"/>
        <v>-0.18111753371868977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2542</v>
      </c>
      <c r="E48" s="10">
        <f>ROUND(+'Aggregate Screens'!AT43,0)</f>
        <v>42</v>
      </c>
      <c r="F48" s="12">
        <f t="shared" si="0"/>
        <v>0.1658</v>
      </c>
      <c r="G48" s="10">
        <f>ROUND(+'Aggregate Screens'!AR148,0)</f>
        <v>2298</v>
      </c>
      <c r="H48" s="10">
        <f>ROUND(+'Aggregate Screens'!AT148,0)</f>
        <v>42</v>
      </c>
      <c r="I48" s="12">
        <f t="shared" si="1"/>
        <v>0.1499</v>
      </c>
      <c r="K48" s="12">
        <f t="shared" si="2"/>
        <v>-0.09589867310012057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38753</v>
      </c>
      <c r="E49" s="10">
        <f>ROUND(+'Aggregate Screens'!AT44,0)</f>
        <v>269</v>
      </c>
      <c r="F49" s="12">
        <f t="shared" si="0"/>
        <v>0.3947</v>
      </c>
      <c r="G49" s="10">
        <f>ROUND(+'Aggregate Screens'!AR149,0)</f>
        <v>36125</v>
      </c>
      <c r="H49" s="10">
        <f>ROUND(+'Aggregate Screens'!AT149,0)</f>
        <v>269</v>
      </c>
      <c r="I49" s="12">
        <f t="shared" si="1"/>
        <v>0.3679</v>
      </c>
      <c r="K49" s="12">
        <f t="shared" si="2"/>
        <v>-0.06789967063592595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115270</v>
      </c>
      <c r="E50" s="10">
        <f>ROUND(+'Aggregate Screens'!AT45,0)</f>
        <v>450</v>
      </c>
      <c r="F50" s="12">
        <f t="shared" si="0"/>
        <v>0.7018</v>
      </c>
      <c r="G50" s="10">
        <f>ROUND(+'Aggregate Screens'!AR150,0)</f>
        <v>113468</v>
      </c>
      <c r="H50" s="10">
        <f>ROUND(+'Aggregate Screens'!AT150,0)</f>
        <v>450</v>
      </c>
      <c r="I50" s="12">
        <f t="shared" si="1"/>
        <v>0.6908</v>
      </c>
      <c r="K50" s="12">
        <f t="shared" si="2"/>
        <v>-0.01567398119122254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6530</v>
      </c>
      <c r="E51" s="10">
        <f>ROUND(+'Aggregate Screens'!AT46,0)</f>
        <v>25</v>
      </c>
      <c r="F51" s="12">
        <f t="shared" si="0"/>
        <v>0.7156</v>
      </c>
      <c r="G51" s="10">
        <f>ROUND(+'Aggregate Screens'!AR151,0)</f>
        <v>6587</v>
      </c>
      <c r="H51" s="10">
        <f>ROUND(+'Aggregate Screens'!AT151,0)</f>
        <v>25</v>
      </c>
      <c r="I51" s="12">
        <f t="shared" si="1"/>
        <v>0.7219</v>
      </c>
      <c r="K51" s="12">
        <f t="shared" si="2"/>
        <v>0.008803801006148637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Screens'!AR47,0)</f>
        <v>47132</v>
      </c>
      <c r="E52" s="10">
        <f>ROUND(+'Aggregate Screens'!AT47,0)</f>
        <v>281</v>
      </c>
      <c r="F52" s="12">
        <f t="shared" si="0"/>
        <v>0.4595</v>
      </c>
      <c r="G52" s="10">
        <f>ROUND(+'Aggregate Screens'!AR152,0)</f>
        <v>47046</v>
      </c>
      <c r="H52" s="10">
        <f>ROUND(+'Aggregate Screens'!AT152,0)</f>
        <v>281</v>
      </c>
      <c r="I52" s="12">
        <f t="shared" si="1"/>
        <v>0.4587</v>
      </c>
      <c r="K52" s="12">
        <f t="shared" si="2"/>
        <v>-0.0017410228509249226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62816</v>
      </c>
      <c r="E53" s="10">
        <f>ROUND(+'Aggregate Screens'!AT48,0)</f>
        <v>337</v>
      </c>
      <c r="F53" s="12">
        <f t="shared" si="0"/>
        <v>0.5107</v>
      </c>
      <c r="G53" s="10">
        <f>ROUND(+'Aggregate Screens'!AR153,0)</f>
        <v>74933</v>
      </c>
      <c r="H53" s="10">
        <f>ROUND(+'Aggregate Screens'!AT153,0)</f>
        <v>337</v>
      </c>
      <c r="I53" s="12">
        <f t="shared" si="1"/>
        <v>0.6092</v>
      </c>
      <c r="K53" s="12">
        <f t="shared" si="2"/>
        <v>0.19287252790287823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Screens'!AR49,0)</f>
        <v>29725</v>
      </c>
      <c r="E54" s="10">
        <f>ROUND(+'Aggregate Screens'!AT49,0)</f>
        <v>106</v>
      </c>
      <c r="F54" s="12">
        <f t="shared" si="0"/>
        <v>0.7683</v>
      </c>
      <c r="G54" s="10">
        <f>ROUND(+'Aggregate Screens'!AR154,0)</f>
        <v>29613</v>
      </c>
      <c r="H54" s="10">
        <f>ROUND(+'Aggregate Screens'!AT154,0)</f>
        <v>106</v>
      </c>
      <c r="I54" s="12">
        <f t="shared" si="1"/>
        <v>0.7654</v>
      </c>
      <c r="K54" s="12">
        <f t="shared" si="2"/>
        <v>-0.003774567226343839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10036</v>
      </c>
      <c r="E55" s="10">
        <f>ROUND(+'Aggregate Screens'!AT50,0)</f>
        <v>43</v>
      </c>
      <c r="F55" s="12">
        <f t="shared" si="0"/>
        <v>0.6394</v>
      </c>
      <c r="G55" s="10">
        <f>ROUND(+'Aggregate Screens'!AR155,0)</f>
        <v>9438</v>
      </c>
      <c r="H55" s="10">
        <f>ROUND(+'Aggregate Screens'!AT155,0)</f>
        <v>43</v>
      </c>
      <c r="I55" s="12">
        <f t="shared" si="1"/>
        <v>0.6013</v>
      </c>
      <c r="K55" s="12">
        <f t="shared" si="2"/>
        <v>-0.05958711291836105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1395</v>
      </c>
      <c r="E56" s="10">
        <f>ROUND(+'Aggregate Screens'!AT51,0)</f>
        <v>92</v>
      </c>
      <c r="F56" s="12">
        <f t="shared" si="0"/>
        <v>0.0415</v>
      </c>
      <c r="G56" s="10">
        <f>ROUND(+'Aggregate Screens'!AR156,0)</f>
        <v>1376</v>
      </c>
      <c r="H56" s="10">
        <f>ROUND(+'Aggregate Screens'!AT156,0)</f>
        <v>60</v>
      </c>
      <c r="I56" s="12">
        <f t="shared" si="1"/>
        <v>0.0628</v>
      </c>
      <c r="K56" s="12">
        <f t="shared" si="2"/>
        <v>0.5132530120481926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32983</v>
      </c>
      <c r="E57" s="10">
        <f>ROUND(+'Aggregate Screens'!AT52,0)</f>
        <v>217</v>
      </c>
      <c r="F57" s="12">
        <f t="shared" si="0"/>
        <v>0.4164</v>
      </c>
      <c r="G57" s="10">
        <f>ROUND(+'Aggregate Screens'!AR157,0)</f>
        <v>33265</v>
      </c>
      <c r="H57" s="10">
        <f>ROUND(+'Aggregate Screens'!AT157,0)</f>
        <v>217</v>
      </c>
      <c r="I57" s="12">
        <f t="shared" si="1"/>
        <v>0.42</v>
      </c>
      <c r="K57" s="12">
        <f t="shared" si="2"/>
        <v>0.008645533141210304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39788</v>
      </c>
      <c r="E58" s="10">
        <f>ROUND(+'Aggregate Screens'!AT53,0)</f>
        <v>272</v>
      </c>
      <c r="F58" s="12">
        <f t="shared" si="0"/>
        <v>0.4008</v>
      </c>
      <c r="G58" s="10">
        <f>ROUND(+'Aggregate Screens'!AR158,0)</f>
        <v>35862</v>
      </c>
      <c r="H58" s="10">
        <f>ROUND(+'Aggregate Screens'!AT158,0)</f>
        <v>272</v>
      </c>
      <c r="I58" s="12">
        <f t="shared" si="1"/>
        <v>0.3612</v>
      </c>
      <c r="K58" s="12">
        <f t="shared" si="2"/>
        <v>-0.09880239520958078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Screens'!AR54,0)</f>
        <v>3870</v>
      </c>
      <c r="E59" s="10">
        <f>ROUND(+'Aggregate Screens'!AT54,0)</f>
        <v>50</v>
      </c>
      <c r="F59" s="12">
        <f t="shared" si="0"/>
        <v>0.2121</v>
      </c>
      <c r="G59" s="10">
        <f>ROUND(+'Aggregate Screens'!AR159,0)</f>
        <v>4061</v>
      </c>
      <c r="H59" s="10">
        <f>ROUND(+'Aggregate Screens'!AT159,0)</f>
        <v>50</v>
      </c>
      <c r="I59" s="12">
        <f t="shared" si="1"/>
        <v>0.2225</v>
      </c>
      <c r="K59" s="12">
        <f t="shared" si="2"/>
        <v>0.049033474776049024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292</v>
      </c>
      <c r="E60" s="10">
        <f>ROUND(+'Aggregate Screens'!AT55,0)</f>
        <v>62</v>
      </c>
      <c r="F60" s="12">
        <f t="shared" si="0"/>
        <v>0.0129</v>
      </c>
      <c r="G60" s="10">
        <f>ROUND(+'Aggregate Screens'!AR160,0)</f>
        <v>0</v>
      </c>
      <c r="H60" s="10">
        <f>ROUND(+'Aggregate Screens'!AT160,0)</f>
        <v>0</v>
      </c>
      <c r="I60" s="12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66756</v>
      </c>
      <c r="E61" s="10">
        <f>ROUND(+'Aggregate Screens'!AT56,0)</f>
        <v>297</v>
      </c>
      <c r="F61" s="12">
        <f t="shared" si="0"/>
        <v>0.6158</v>
      </c>
      <c r="G61" s="10">
        <f>ROUND(+'Aggregate Screens'!AR161,0)</f>
        <v>64997</v>
      </c>
      <c r="H61" s="10">
        <f>ROUND(+'Aggregate Screens'!AT161,0)</f>
        <v>297</v>
      </c>
      <c r="I61" s="12">
        <f t="shared" si="1"/>
        <v>0.5996</v>
      </c>
      <c r="K61" s="12">
        <f t="shared" si="2"/>
        <v>-0.026307242611237402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Screens'!AR57,0)</f>
        <v>57801</v>
      </c>
      <c r="E62" s="10">
        <f>ROUND(+'Aggregate Screens'!AT57,0)</f>
        <v>253</v>
      </c>
      <c r="F62" s="12">
        <f t="shared" si="0"/>
        <v>0.6259</v>
      </c>
      <c r="G62" s="10">
        <f>ROUND(+'Aggregate Screens'!AR162,0)</f>
        <v>59414</v>
      </c>
      <c r="H62" s="10">
        <f>ROUND(+'Aggregate Screens'!AT162,0)</f>
        <v>253</v>
      </c>
      <c r="I62" s="12">
        <f t="shared" si="1"/>
        <v>0.6434</v>
      </c>
      <c r="K62" s="12">
        <f t="shared" si="2"/>
        <v>0.02795973797731266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4311</v>
      </c>
      <c r="E63" s="10">
        <f>ROUND(+'Aggregate Screens'!AT58,0)</f>
        <v>44</v>
      </c>
      <c r="F63" s="12">
        <f t="shared" si="0"/>
        <v>0.2684</v>
      </c>
      <c r="G63" s="10">
        <f>ROUND(+'Aggregate Screens'!AR163,0)</f>
        <v>3748</v>
      </c>
      <c r="H63" s="10">
        <f>ROUND(+'Aggregate Screens'!AT163,0)</f>
        <v>44</v>
      </c>
      <c r="I63" s="12">
        <f t="shared" si="1"/>
        <v>0.2334</v>
      </c>
      <c r="K63" s="12">
        <f t="shared" si="2"/>
        <v>-0.13040238450074526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Screens'!AR59,0)</f>
        <v>11076</v>
      </c>
      <c r="E64" s="10">
        <f>ROUND(+'Aggregate Screens'!AT59,0)</f>
        <v>80</v>
      </c>
      <c r="F64" s="12">
        <f t="shared" si="0"/>
        <v>0.3793</v>
      </c>
      <c r="G64" s="10">
        <f>ROUND(+'Aggregate Screens'!AR164,0)</f>
        <v>10611</v>
      </c>
      <c r="H64" s="10">
        <f>ROUND(+'Aggregate Screens'!AT164,0)</f>
        <v>80</v>
      </c>
      <c r="I64" s="12">
        <f t="shared" si="1"/>
        <v>0.3634</v>
      </c>
      <c r="K64" s="12">
        <f t="shared" si="2"/>
        <v>-0.04191932507250207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Screens'!AR60,0)</f>
        <v>914</v>
      </c>
      <c r="E65" s="10">
        <f>ROUND(+'Aggregate Screens'!AT60,0)</f>
        <v>25</v>
      </c>
      <c r="F65" s="12">
        <f t="shared" si="0"/>
        <v>0.1002</v>
      </c>
      <c r="G65" s="10">
        <f>ROUND(+'Aggregate Screens'!AR165,0)</f>
        <v>1062</v>
      </c>
      <c r="H65" s="10">
        <f>ROUND(+'Aggregate Screens'!AT165,0)</f>
        <v>25</v>
      </c>
      <c r="I65" s="12">
        <f t="shared" si="1"/>
        <v>0.1164</v>
      </c>
      <c r="K65" s="12">
        <f t="shared" si="2"/>
        <v>0.16167664670658688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5472</v>
      </c>
      <c r="E66" s="10">
        <f>ROUND(+'Aggregate Screens'!AT61,0)</f>
        <v>68</v>
      </c>
      <c r="F66" s="12">
        <f t="shared" si="0"/>
        <v>0.2205</v>
      </c>
      <c r="G66" s="10">
        <f>ROUND(+'Aggregate Screens'!AR166,0)</f>
        <v>5303</v>
      </c>
      <c r="H66" s="10">
        <f>ROUND(+'Aggregate Screens'!AT166,0)</f>
        <v>68</v>
      </c>
      <c r="I66" s="12">
        <f t="shared" si="1"/>
        <v>0.2137</v>
      </c>
      <c r="K66" s="12">
        <f t="shared" si="2"/>
        <v>-0.030839002267573745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3120</v>
      </c>
      <c r="E67" s="10">
        <f>ROUND(+'Aggregate Screens'!AT62,0)</f>
        <v>48</v>
      </c>
      <c r="F67" s="12">
        <f t="shared" si="0"/>
        <v>0.1781</v>
      </c>
      <c r="G67" s="10">
        <f>ROUND(+'Aggregate Screens'!AR167,0)</f>
        <v>2995</v>
      </c>
      <c r="H67" s="10">
        <f>ROUND(+'Aggregate Screens'!AT167,0)</f>
        <v>48</v>
      </c>
      <c r="I67" s="12">
        <f t="shared" si="1"/>
        <v>0.1709</v>
      </c>
      <c r="K67" s="12">
        <f t="shared" si="2"/>
        <v>-0.040426726558113524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Screens'!AR63,0)</f>
        <v>54436</v>
      </c>
      <c r="E68" s="10">
        <f>ROUND(+'Aggregate Screens'!AT63,0)</f>
        <v>303</v>
      </c>
      <c r="F68" s="12">
        <f t="shared" si="0"/>
        <v>0.4922</v>
      </c>
      <c r="G68" s="10">
        <f>ROUND(+'Aggregate Screens'!AR168,0)</f>
        <v>54391</v>
      </c>
      <c r="H68" s="10">
        <f>ROUND(+'Aggregate Screens'!AT168,0)</f>
        <v>303</v>
      </c>
      <c r="I68" s="12">
        <f t="shared" si="1"/>
        <v>0.4918</v>
      </c>
      <c r="K68" s="12">
        <f t="shared" si="2"/>
        <v>-0.000812677773262882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5754</v>
      </c>
      <c r="E69" s="10">
        <f>ROUND(+'Aggregate Screens'!AT64,0)</f>
        <v>25</v>
      </c>
      <c r="F69" s="12">
        <f t="shared" si="0"/>
        <v>0.6306</v>
      </c>
      <c r="G69" s="10">
        <f>ROUND(+'Aggregate Screens'!AR169,0)</f>
        <v>5131</v>
      </c>
      <c r="H69" s="10">
        <f>ROUND(+'Aggregate Screens'!AT169,0)</f>
        <v>25</v>
      </c>
      <c r="I69" s="12">
        <f t="shared" si="1"/>
        <v>0.5623</v>
      </c>
      <c r="K69" s="12">
        <f t="shared" si="2"/>
        <v>-0.1083095464636854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Screens'!AR65,0)</f>
        <v>22478</v>
      </c>
      <c r="E70" s="10">
        <f>ROUND(+'Aggregate Screens'!AT65,0)</f>
        <v>102</v>
      </c>
      <c r="F70" s="12">
        <f t="shared" si="0"/>
        <v>0.6038</v>
      </c>
      <c r="G70" s="10">
        <f>ROUND(+'Aggregate Screens'!AR170,0)</f>
        <v>22602</v>
      </c>
      <c r="H70" s="10">
        <f>ROUND(+'Aggregate Screens'!AT170,0)</f>
        <v>102</v>
      </c>
      <c r="I70" s="12">
        <f t="shared" si="1"/>
        <v>0.6071</v>
      </c>
      <c r="K70" s="12">
        <f t="shared" si="2"/>
        <v>0.00546538588936718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249</v>
      </c>
      <c r="E71" s="10">
        <f>ROUND(+'Aggregate Screens'!AT66,0)</f>
        <v>12</v>
      </c>
      <c r="F71" s="12">
        <f t="shared" si="0"/>
        <v>0.0568</v>
      </c>
      <c r="G71" s="10">
        <f>ROUND(+'Aggregate Screens'!AR171,0)</f>
        <v>282</v>
      </c>
      <c r="H71" s="10">
        <f>ROUND(+'Aggregate Screens'!AT171,0)</f>
        <v>12</v>
      </c>
      <c r="I71" s="12">
        <f t="shared" si="1"/>
        <v>0.0644</v>
      </c>
      <c r="K71" s="12">
        <f t="shared" si="2"/>
        <v>0.13380281690140827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Screens'!AR67,0)</f>
        <v>74665</v>
      </c>
      <c r="E72" s="10">
        <f>ROUND(+'Aggregate Screens'!AT67,0)</f>
        <v>390</v>
      </c>
      <c r="F72" s="12">
        <f t="shared" si="0"/>
        <v>0.5245</v>
      </c>
      <c r="G72" s="10">
        <f>ROUND(+'Aggregate Screens'!AR172,0)</f>
        <v>78679</v>
      </c>
      <c r="H72" s="10">
        <f>ROUND(+'Aggregate Screens'!AT172,0)</f>
        <v>390</v>
      </c>
      <c r="I72" s="12">
        <f t="shared" si="1"/>
        <v>0.5527</v>
      </c>
      <c r="K72" s="12">
        <f t="shared" si="2"/>
        <v>0.053765490943755934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44965</v>
      </c>
      <c r="E73" s="10">
        <f>ROUND(+'Aggregate Screens'!AT68,0)</f>
        <v>188</v>
      </c>
      <c r="F73" s="12">
        <f t="shared" si="0"/>
        <v>0.6553</v>
      </c>
      <c r="G73" s="10">
        <f>ROUND(+'Aggregate Screens'!AR173,0)</f>
        <v>51071</v>
      </c>
      <c r="H73" s="10">
        <f>ROUND(+'Aggregate Screens'!AT173,0)</f>
        <v>188</v>
      </c>
      <c r="I73" s="12">
        <f t="shared" si="1"/>
        <v>0.7443</v>
      </c>
      <c r="K73" s="12">
        <f t="shared" si="2"/>
        <v>0.13581565695101472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160918</v>
      </c>
      <c r="E74" s="10">
        <f>ROUND(+'Aggregate Screens'!AT69,0)</f>
        <v>623</v>
      </c>
      <c r="F74" s="12">
        <f t="shared" si="0"/>
        <v>0.7077</v>
      </c>
      <c r="G74" s="10">
        <f>ROUND(+'Aggregate Screens'!AR174,0)</f>
        <v>160576</v>
      </c>
      <c r="H74" s="10">
        <f>ROUND(+'Aggregate Screens'!AT174,0)</f>
        <v>644</v>
      </c>
      <c r="I74" s="12">
        <f t="shared" si="1"/>
        <v>0.6831</v>
      </c>
      <c r="K74" s="12">
        <f t="shared" si="2"/>
        <v>-0.03476049173378548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Screens'!AR70,0)</f>
        <v>51994</v>
      </c>
      <c r="E75" s="10">
        <f>ROUND(+'Aggregate Screens'!AT70,0)</f>
        <v>242</v>
      </c>
      <c r="F75" s="12">
        <f aca="true" t="shared" si="3" ref="F75:F106">IF(D75=0,"",IF(E75=0,"",ROUND(+D75/(E75*365),4)))</f>
        <v>0.5886</v>
      </c>
      <c r="G75" s="10">
        <f>ROUND(+'Aggregate Screens'!AR175,0)</f>
        <v>51442</v>
      </c>
      <c r="H75" s="10">
        <f>ROUND(+'Aggregate Screens'!AT175,0)</f>
        <v>275</v>
      </c>
      <c r="I75" s="12">
        <f aca="true" t="shared" si="4" ref="I75:I106">IF(G75=0,"",IF(H75=0,"",ROUND(+G75/(H75*365),4)))</f>
        <v>0.5125</v>
      </c>
      <c r="K75" s="12">
        <f aca="true" t="shared" si="5" ref="K75:K106">IF(D75=0,"",IF(E75=0,"",IF(G75=0,"",IF(H75=0,"",+I75/F75-1))))</f>
        <v>-0.1292898402990147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918</v>
      </c>
      <c r="E76" s="10">
        <f>ROUND(+'Aggregate Screens'!AT71,0)</f>
        <v>35</v>
      </c>
      <c r="F76" s="12">
        <f t="shared" si="3"/>
        <v>0.0719</v>
      </c>
      <c r="G76" s="10">
        <f>ROUND(+'Aggregate Screens'!AR176,0)</f>
        <v>996</v>
      </c>
      <c r="H76" s="10">
        <f>ROUND(+'Aggregate Screens'!AT176,0)</f>
        <v>35</v>
      </c>
      <c r="I76" s="12">
        <f t="shared" si="4"/>
        <v>0.078</v>
      </c>
      <c r="K76" s="12">
        <f t="shared" si="5"/>
        <v>0.08484005563282326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394</v>
      </c>
      <c r="E77" s="10">
        <f>ROUND(+'Aggregate Screens'!AT72,0)</f>
        <v>25</v>
      </c>
      <c r="F77" s="12">
        <f t="shared" si="3"/>
        <v>0.0432</v>
      </c>
      <c r="G77" s="10">
        <f>ROUND(+'Aggregate Screens'!AR177,0)</f>
        <v>215</v>
      </c>
      <c r="H77" s="10">
        <f>ROUND(+'Aggregate Screens'!AT177,0)</f>
        <v>25</v>
      </c>
      <c r="I77" s="12">
        <f t="shared" si="4"/>
        <v>0.0236</v>
      </c>
      <c r="K77" s="12">
        <f t="shared" si="5"/>
        <v>-0.4537037037037037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34652</v>
      </c>
      <c r="E78" s="10">
        <f>ROUND(+'Aggregate Screens'!AT73,0)</f>
        <v>206</v>
      </c>
      <c r="F78" s="12">
        <f t="shared" si="3"/>
        <v>0.4609</v>
      </c>
      <c r="G78" s="10">
        <f>ROUND(+'Aggregate Screens'!AR178,0)</f>
        <v>34264</v>
      </c>
      <c r="H78" s="10">
        <f>ROUND(+'Aggregate Screens'!AT178,0)</f>
        <v>206</v>
      </c>
      <c r="I78" s="12">
        <f t="shared" si="4"/>
        <v>0.4557</v>
      </c>
      <c r="K78" s="12">
        <f t="shared" si="5"/>
        <v>-0.011282273812106669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Screens'!AR74,0)</f>
        <v>6838</v>
      </c>
      <c r="E79" s="10">
        <f>ROUND(+'Aggregate Screens'!AT74,0)</f>
        <v>179</v>
      </c>
      <c r="F79" s="12">
        <f t="shared" si="3"/>
        <v>0.1047</v>
      </c>
      <c r="G79" s="10">
        <f>ROUND(+'Aggregate Screens'!AR179,0)</f>
        <v>0</v>
      </c>
      <c r="H79" s="10">
        <f>ROUND(+'Aggregate Screens'!AT179,0)</f>
        <v>0</v>
      </c>
      <c r="I79" s="12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Screens'!AR75,0)</f>
        <v>86173</v>
      </c>
      <c r="E80" s="10">
        <f>ROUND(+'Aggregate Screens'!AT75,0)</f>
        <v>442</v>
      </c>
      <c r="F80" s="12">
        <f t="shared" si="3"/>
        <v>0.5341</v>
      </c>
      <c r="G80" s="10">
        <f>ROUND(+'Aggregate Screens'!AR180,0)</f>
        <v>89866</v>
      </c>
      <c r="H80" s="10">
        <f>ROUND(+'Aggregate Screens'!AT180,0)</f>
        <v>442</v>
      </c>
      <c r="I80" s="12">
        <f t="shared" si="4"/>
        <v>0.557</v>
      </c>
      <c r="K80" s="12">
        <f t="shared" si="5"/>
        <v>0.042875865942707314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4236</v>
      </c>
      <c r="E81" s="10">
        <f>ROUND(+'Aggregate Screens'!AT76,0)</f>
        <v>42</v>
      </c>
      <c r="F81" s="12">
        <f t="shared" si="3"/>
        <v>0.2763</v>
      </c>
      <c r="G81" s="10">
        <f>ROUND(+'Aggregate Screens'!AR181,0)</f>
        <v>4008</v>
      </c>
      <c r="H81" s="10">
        <f>ROUND(+'Aggregate Screens'!AT181,0)</f>
        <v>42</v>
      </c>
      <c r="I81" s="12">
        <f t="shared" si="4"/>
        <v>0.2614</v>
      </c>
      <c r="K81" s="12">
        <f t="shared" si="5"/>
        <v>-0.05392689106044146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1129</v>
      </c>
      <c r="E82" s="10">
        <f>ROUND(+'Aggregate Screens'!AT77,0)</f>
        <v>25</v>
      </c>
      <c r="F82" s="12">
        <f t="shared" si="3"/>
        <v>0.1237</v>
      </c>
      <c r="G82" s="10">
        <f>ROUND(+'Aggregate Screens'!AR182,0)</f>
        <v>1102</v>
      </c>
      <c r="H82" s="10">
        <f>ROUND(+'Aggregate Screens'!AT182,0)</f>
        <v>25</v>
      </c>
      <c r="I82" s="12">
        <f t="shared" si="4"/>
        <v>0.1208</v>
      </c>
      <c r="K82" s="12">
        <f t="shared" si="5"/>
        <v>-0.023443815683104274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14876</v>
      </c>
      <c r="E83" s="10">
        <f>ROUND(+'Aggregate Screens'!AT78,0)</f>
        <v>72</v>
      </c>
      <c r="F83" s="12">
        <f t="shared" si="3"/>
        <v>0.5661</v>
      </c>
      <c r="G83" s="10">
        <f>ROUND(+'Aggregate Screens'!AR183,0)</f>
        <v>14990</v>
      </c>
      <c r="H83" s="10">
        <f>ROUND(+'Aggregate Screens'!AT183,0)</f>
        <v>72</v>
      </c>
      <c r="I83" s="12">
        <f t="shared" si="4"/>
        <v>0.5704</v>
      </c>
      <c r="K83" s="12">
        <f t="shared" si="5"/>
        <v>0.007595831125242869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Screens'!AR79,0)</f>
        <v>83895</v>
      </c>
      <c r="E84" s="10">
        <f>ROUND(+'Aggregate Screens'!AT79,0)</f>
        <v>521</v>
      </c>
      <c r="F84" s="12">
        <f t="shared" si="3"/>
        <v>0.4412</v>
      </c>
      <c r="G84" s="10">
        <f>ROUND(+'Aggregate Screens'!AR184,0)</f>
        <v>86086</v>
      </c>
      <c r="H84" s="10">
        <f>ROUND(+'Aggregate Screens'!AT184,0)</f>
        <v>521</v>
      </c>
      <c r="I84" s="12">
        <f t="shared" si="4"/>
        <v>0.4527</v>
      </c>
      <c r="K84" s="12">
        <f t="shared" si="5"/>
        <v>0.02606527651858559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Screens'!AR80,0)</f>
        <v>54</v>
      </c>
      <c r="E85" s="10">
        <f>ROUND(+'Aggregate Screens'!AT80,0)</f>
        <v>25</v>
      </c>
      <c r="F85" s="12">
        <f t="shared" si="3"/>
        <v>0.0059</v>
      </c>
      <c r="G85" s="10">
        <f>ROUND(+'Aggregate Screens'!AR185,0)</f>
        <v>0</v>
      </c>
      <c r="H85" s="10">
        <f>ROUND(+'Aggregate Screens'!AT185,0)</f>
        <v>0</v>
      </c>
      <c r="I85" s="12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Screens'!AR81,0)</f>
        <v>12994</v>
      </c>
      <c r="E86" s="10">
        <f>ROUND(+'Aggregate Screens'!AT81,0)</f>
        <v>123</v>
      </c>
      <c r="F86" s="12">
        <f t="shared" si="3"/>
        <v>0.2894</v>
      </c>
      <c r="G86" s="10">
        <f>ROUND(+'Aggregate Screens'!AR186,0)</f>
        <v>19612</v>
      </c>
      <c r="H86" s="10">
        <f>ROUND(+'Aggregate Screens'!AT186,0)</f>
        <v>123</v>
      </c>
      <c r="I86" s="12">
        <f t="shared" si="4"/>
        <v>0.4368</v>
      </c>
      <c r="K86" s="12">
        <f t="shared" si="5"/>
        <v>0.5093296475466484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Screens'!AR82,0)</f>
        <v>35929</v>
      </c>
      <c r="E87" s="10">
        <f>ROUND(+'Aggregate Screens'!AT82,0)</f>
        <v>149</v>
      </c>
      <c r="F87" s="12">
        <f t="shared" si="3"/>
        <v>0.6606</v>
      </c>
      <c r="G87" s="10">
        <f>ROUND(+'Aggregate Screens'!AR187,0)</f>
        <v>36331</v>
      </c>
      <c r="H87" s="10">
        <f>ROUND(+'Aggregate Screens'!AT187,0)</f>
        <v>162</v>
      </c>
      <c r="I87" s="12">
        <f t="shared" si="4"/>
        <v>0.6144</v>
      </c>
      <c r="K87" s="12">
        <f t="shared" si="5"/>
        <v>-0.06993642143505907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Screens'!AR83,0)</f>
        <v>62</v>
      </c>
      <c r="E88" s="10">
        <f>ROUND(+'Aggregate Screens'!AT83,0)</f>
        <v>24</v>
      </c>
      <c r="F88" s="12">
        <f t="shared" si="3"/>
        <v>0.0071</v>
      </c>
      <c r="G88" s="10">
        <f>ROUND(+'Aggregate Screens'!AR188,0)</f>
        <v>96</v>
      </c>
      <c r="H88" s="10">
        <f>ROUND(+'Aggregate Screens'!AT188,0)</f>
        <v>24</v>
      </c>
      <c r="I88" s="12">
        <f t="shared" si="4"/>
        <v>0.011</v>
      </c>
      <c r="K88" s="12">
        <f t="shared" si="5"/>
        <v>0.549295774647887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Screens'!AR84,0)</f>
        <v>16464</v>
      </c>
      <c r="E89" s="10">
        <f>ROUND(+'Aggregate Screens'!AT84,0)</f>
        <v>191</v>
      </c>
      <c r="F89" s="12">
        <f t="shared" si="3"/>
        <v>0.2362</v>
      </c>
      <c r="G89" s="10">
        <f>ROUND(+'Aggregate Screens'!AR189,0)</f>
        <v>17244</v>
      </c>
      <c r="H89" s="10">
        <f>ROUND(+'Aggregate Screens'!AT189,0)</f>
        <v>191</v>
      </c>
      <c r="I89" s="12">
        <f t="shared" si="4"/>
        <v>0.2473</v>
      </c>
      <c r="K89" s="12">
        <f t="shared" si="5"/>
        <v>0.046994072819644295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Screens'!AR85,0)</f>
        <v>4431</v>
      </c>
      <c r="E90" s="10">
        <f>ROUND(+'Aggregate Screens'!AT85,0)</f>
        <v>55</v>
      </c>
      <c r="F90" s="12">
        <f t="shared" si="3"/>
        <v>0.2207</v>
      </c>
      <c r="G90" s="10">
        <f>ROUND(+'Aggregate Screens'!AR190,0)</f>
        <v>4191</v>
      </c>
      <c r="H90" s="10">
        <f>ROUND(+'Aggregate Screens'!AT190,0)</f>
        <v>45</v>
      </c>
      <c r="I90" s="12">
        <f t="shared" si="4"/>
        <v>0.2552</v>
      </c>
      <c r="K90" s="12">
        <f t="shared" si="5"/>
        <v>0.15632079746261884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Screens'!AR86,0)</f>
        <v>2128</v>
      </c>
      <c r="E91" s="10">
        <f>ROUND(+'Aggregate Screens'!AT86,0)</f>
        <v>65</v>
      </c>
      <c r="F91" s="12">
        <f t="shared" si="3"/>
        <v>0.0897</v>
      </c>
      <c r="G91" s="10">
        <f>ROUND(+'Aggregate Screens'!AR191,0)</f>
        <v>2153</v>
      </c>
      <c r="H91" s="10">
        <f>ROUND(+'Aggregate Screens'!AT191,0)</f>
        <v>62</v>
      </c>
      <c r="I91" s="12">
        <f t="shared" si="4"/>
        <v>0.0951</v>
      </c>
      <c r="K91" s="12">
        <f t="shared" si="5"/>
        <v>0.06020066889632103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Screens'!AR87,0)</f>
        <v>605</v>
      </c>
      <c r="E92" s="10">
        <f>ROUND(+'Aggregate Screens'!AT87,0)</f>
        <v>28</v>
      </c>
      <c r="F92" s="12">
        <f t="shared" si="3"/>
        <v>0.0592</v>
      </c>
      <c r="G92" s="10">
        <f>ROUND(+'Aggregate Screens'!AR192,0)</f>
        <v>553</v>
      </c>
      <c r="H92" s="10">
        <f>ROUND(+'Aggregate Screens'!AT192,0)</f>
        <v>25</v>
      </c>
      <c r="I92" s="12">
        <f t="shared" si="4"/>
        <v>0.0606</v>
      </c>
      <c r="K92" s="12">
        <f t="shared" si="5"/>
        <v>0.023648648648648685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Screens'!AR88,0)</f>
        <v>11823</v>
      </c>
      <c r="E93" s="10">
        <f>ROUND(+'Aggregate Screens'!AT88,0)</f>
        <v>110</v>
      </c>
      <c r="F93" s="12">
        <f t="shared" si="3"/>
        <v>0.2945</v>
      </c>
      <c r="G93" s="10">
        <f>ROUND(+'Aggregate Screens'!AR193,0)</f>
        <v>12195</v>
      </c>
      <c r="H93" s="10">
        <f>ROUND(+'Aggregate Screens'!AT193,0)</f>
        <v>107</v>
      </c>
      <c r="I93" s="12">
        <f t="shared" si="4"/>
        <v>0.3123</v>
      </c>
      <c r="K93" s="12">
        <f t="shared" si="5"/>
        <v>0.060441426146010224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Screens'!AR89,0)</f>
        <v>4129</v>
      </c>
      <c r="E94" s="10">
        <f>ROUND(+'Aggregate Screens'!AT89,0)</f>
        <v>38</v>
      </c>
      <c r="F94" s="12">
        <f t="shared" si="3"/>
        <v>0.2977</v>
      </c>
      <c r="G94" s="10">
        <f>ROUND(+'Aggregate Screens'!AR194,0)</f>
        <v>3654</v>
      </c>
      <c r="H94" s="10">
        <f>ROUND(+'Aggregate Screens'!AT194,0)</f>
        <v>38</v>
      </c>
      <c r="I94" s="12">
        <f t="shared" si="4"/>
        <v>0.2634</v>
      </c>
      <c r="K94" s="12">
        <f t="shared" si="5"/>
        <v>-0.1152166610681894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Screens'!AR90,0)</f>
        <v>6012</v>
      </c>
      <c r="E95" s="10">
        <f>ROUND(+'Aggregate Screens'!AT90,0)</f>
        <v>63</v>
      </c>
      <c r="F95" s="12">
        <f t="shared" si="3"/>
        <v>0.2614</v>
      </c>
      <c r="G95" s="10">
        <f>ROUND(+'Aggregate Screens'!AR195,0)</f>
        <v>5602</v>
      </c>
      <c r="H95" s="10">
        <f>ROUND(+'Aggregate Screens'!AT195,0)</f>
        <v>63</v>
      </c>
      <c r="I95" s="12">
        <f t="shared" si="4"/>
        <v>0.2436</v>
      </c>
      <c r="K95" s="12">
        <f t="shared" si="5"/>
        <v>-0.06809487375669476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Screens'!AR91,0)</f>
        <v>28391</v>
      </c>
      <c r="E96" s="10">
        <f>ROUND(+'Aggregate Screens'!AT91,0)</f>
        <v>110</v>
      </c>
      <c r="F96" s="12">
        <f t="shared" si="3"/>
        <v>0.7071</v>
      </c>
      <c r="G96" s="10">
        <f>ROUND(+'Aggregate Screens'!AR196,0)</f>
        <v>34784</v>
      </c>
      <c r="H96" s="10">
        <f>ROUND(+'Aggregate Screens'!AT196,0)</f>
        <v>110</v>
      </c>
      <c r="I96" s="12">
        <f t="shared" si="4"/>
        <v>0.8664</v>
      </c>
      <c r="K96" s="12">
        <f t="shared" si="5"/>
        <v>0.22528638099278742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Screens'!AR92,0)</f>
        <v>9502</v>
      </c>
      <c r="E97" s="10">
        <f>ROUND(+'Aggregate Screens'!AT92,0)</f>
        <v>31</v>
      </c>
      <c r="F97" s="12">
        <f t="shared" si="3"/>
        <v>0.8398</v>
      </c>
      <c r="G97" s="10">
        <f>ROUND(+'Aggregate Screens'!AR197,0)</f>
        <v>9560</v>
      </c>
      <c r="H97" s="10">
        <f>ROUND(+'Aggregate Screens'!AT197,0)</f>
        <v>31</v>
      </c>
      <c r="I97" s="12">
        <f t="shared" si="4"/>
        <v>0.8449</v>
      </c>
      <c r="K97" s="12">
        <f t="shared" si="5"/>
        <v>0.006072874493927127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Screens'!AR93,0)</f>
        <v>5570</v>
      </c>
      <c r="E98" s="10">
        <f>ROUND(+'Aggregate Screens'!AT93,0)</f>
        <v>20</v>
      </c>
      <c r="F98" s="12">
        <f t="shared" si="3"/>
        <v>0.763</v>
      </c>
      <c r="G98" s="10">
        <f>ROUND(+'Aggregate Screens'!AR198,0)</f>
        <v>5997</v>
      </c>
      <c r="H98" s="10">
        <f>ROUND(+'Aggregate Screens'!AT198,0)</f>
        <v>20</v>
      </c>
      <c r="I98" s="12">
        <f t="shared" si="4"/>
        <v>0.8215</v>
      </c>
      <c r="K98" s="12">
        <f t="shared" si="5"/>
        <v>0.07667103538663178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Screens'!AR94,0)</f>
        <v>2972</v>
      </c>
      <c r="E99" s="10">
        <f>ROUND(+'Aggregate Screens'!AT94,0)</f>
        <v>20</v>
      </c>
      <c r="F99" s="12">
        <f t="shared" si="3"/>
        <v>0.4071</v>
      </c>
      <c r="G99" s="10">
        <f>ROUND(+'Aggregate Screens'!AR199,0)</f>
        <v>2864</v>
      </c>
      <c r="H99" s="10">
        <f>ROUND(+'Aggregate Screens'!AT199,0)</f>
        <v>20</v>
      </c>
      <c r="I99" s="12">
        <f t="shared" si="4"/>
        <v>0.3923</v>
      </c>
      <c r="K99" s="12">
        <f t="shared" si="5"/>
        <v>-0.03635470400393037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Screens'!AR95,0)</f>
        <v>6718</v>
      </c>
      <c r="E100" s="10">
        <f>ROUND(+'Aggregate Screens'!AT95,0)</f>
        <v>97</v>
      </c>
      <c r="F100" s="12">
        <f t="shared" si="3"/>
        <v>0.1897</v>
      </c>
      <c r="G100" s="10">
        <f>ROUND(+'Aggregate Screens'!AR200,0)</f>
        <v>4181</v>
      </c>
      <c r="H100" s="10">
        <f>ROUND(+'Aggregate Screens'!AT200,0)</f>
        <v>97</v>
      </c>
      <c r="I100" s="12">
        <f t="shared" si="4"/>
        <v>0.1181</v>
      </c>
      <c r="K100" s="12">
        <f t="shared" si="5"/>
        <v>-0.3774380600948867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Screens'!AR96,0)</f>
        <v>30999</v>
      </c>
      <c r="E101" s="10">
        <f>ROUND(+'Aggregate Screens'!AT96,0)</f>
        <v>137</v>
      </c>
      <c r="F101" s="12">
        <f t="shared" si="3"/>
        <v>0.6199</v>
      </c>
      <c r="G101" s="10">
        <f>ROUND(+'Aggregate Screens'!AR201,0)</f>
        <v>29436</v>
      </c>
      <c r="H101" s="10">
        <f>ROUND(+'Aggregate Screens'!AT201,0)</f>
        <v>137</v>
      </c>
      <c r="I101" s="12">
        <f t="shared" si="4"/>
        <v>0.5887</v>
      </c>
      <c r="K101" s="12">
        <f t="shared" si="5"/>
        <v>-0.05033069849975802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Screens'!AR97,0)</f>
        <v>34795</v>
      </c>
      <c r="E102" s="10">
        <f>ROUND(+'Aggregate Screens'!AT97,0)</f>
        <v>165</v>
      </c>
      <c r="F102" s="12">
        <f t="shared" si="3"/>
        <v>0.5778</v>
      </c>
      <c r="G102" s="10">
        <f>ROUND(+'Aggregate Screens'!AR202,0)</f>
        <v>38674</v>
      </c>
      <c r="H102" s="10">
        <f>ROUND(+'Aggregate Screens'!AT202,0)</f>
        <v>183</v>
      </c>
      <c r="I102" s="12">
        <f t="shared" si="4"/>
        <v>0.579</v>
      </c>
      <c r="K102" s="12">
        <f t="shared" si="5"/>
        <v>0.0020768431983384517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Screens'!AR98,0)</f>
        <v>0</v>
      </c>
      <c r="E103" s="10">
        <f>ROUND(+'Aggregate Screens'!AT98,0)</f>
        <v>0</v>
      </c>
      <c r="F103" s="12">
        <f t="shared" si="3"/>
      </c>
      <c r="G103" s="10">
        <f>ROUND(+'Aggregate Screens'!AR203,0)</f>
        <v>3801</v>
      </c>
      <c r="H103" s="10">
        <f>ROUND(+'Aggregate Screens'!AT203,0)</f>
        <v>80</v>
      </c>
      <c r="I103" s="12">
        <f t="shared" si="4"/>
        <v>0.1302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24265</v>
      </c>
      <c r="E104" s="10">
        <f>ROUND(+'Aggregate Screens'!AT99,0)</f>
        <v>157</v>
      </c>
      <c r="F104" s="12">
        <f t="shared" si="3"/>
        <v>0.4234</v>
      </c>
      <c r="G104" s="10">
        <f>ROUND(+'Aggregate Screens'!AR204,0)</f>
        <v>24026</v>
      </c>
      <c r="H104" s="10">
        <f>ROUND(+'Aggregate Screens'!AT204,0)</f>
        <v>157</v>
      </c>
      <c r="I104" s="12">
        <f t="shared" si="4"/>
        <v>0.4193</v>
      </c>
      <c r="K104" s="12">
        <f t="shared" si="5"/>
        <v>-0.00968351440717996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7706</v>
      </c>
      <c r="E105" s="10">
        <f>ROUND(+'Aggregate Screens'!AT100,0)</f>
        <v>32</v>
      </c>
      <c r="F105" s="12">
        <f t="shared" si="3"/>
        <v>0.6598</v>
      </c>
      <c r="G105" s="10">
        <f>ROUND(+'Aggregate Screens'!AR205,0)</f>
        <v>6962</v>
      </c>
      <c r="H105" s="10">
        <f>ROUND(+'Aggregate Screens'!AT205,0)</f>
        <v>32</v>
      </c>
      <c r="I105" s="12">
        <f t="shared" si="4"/>
        <v>0.5961</v>
      </c>
      <c r="K105" s="12">
        <f t="shared" si="5"/>
        <v>-0.09654440739618075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11849</v>
      </c>
      <c r="E106" s="10">
        <f>ROUND(+'Aggregate Screens'!AT101,0)</f>
        <v>40</v>
      </c>
      <c r="F106" s="12">
        <f t="shared" si="3"/>
        <v>0.8116</v>
      </c>
      <c r="G106" s="10">
        <f>ROUND(+'Aggregate Screens'!AR206,0)</f>
        <v>11396</v>
      </c>
      <c r="H106" s="10">
        <f>ROUND(+'Aggregate Screens'!AT206,0)</f>
        <v>40</v>
      </c>
      <c r="I106" s="12">
        <f t="shared" si="4"/>
        <v>0.7805</v>
      </c>
      <c r="K106" s="12">
        <f t="shared" si="5"/>
        <v>-0.038319369147363225</v>
      </c>
    </row>
    <row r="107" spans="4:11" ht="12">
      <c r="D107" s="10"/>
      <c r="E107" s="10"/>
      <c r="F107" s="12"/>
      <c r="G107" s="10"/>
      <c r="H107" s="10"/>
      <c r="I107" s="12"/>
      <c r="K107" s="12"/>
    </row>
    <row r="108" spans="4:9" ht="12">
      <c r="D108" s="10"/>
      <c r="E108" s="10"/>
      <c r="F108" s="12"/>
      <c r="G108" s="10"/>
      <c r="H108" s="10"/>
      <c r="I108" s="12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87">
      <selection activeCell="E106" sqref="E106"/>
    </sheetView>
  </sheetViews>
  <sheetFormatPr defaultColWidth="9.00390625" defaultRowHeight="12.75"/>
  <cols>
    <col min="1" max="1" width="7.25390625" style="0" customWidth="1"/>
    <col min="2" max="2" width="6.125" style="0" bestFit="1" customWidth="1"/>
    <col min="3" max="3" width="41.875" style="0" bestFit="1" customWidth="1"/>
    <col min="4" max="4" width="8.00390625" style="0" bestFit="1" customWidth="1"/>
    <col min="5" max="5" width="6.875" style="0" bestFit="1" customWidth="1"/>
    <col min="6" max="6" width="7.125" style="0" bestFit="1" customWidth="1"/>
    <col min="7" max="7" width="7.875" style="0" bestFit="1" customWidth="1"/>
    <col min="8" max="8" width="6.875" style="0" bestFit="1" customWidth="1"/>
    <col min="9" max="9" width="7.125" style="0" bestFit="1" customWidth="1"/>
    <col min="10" max="10" width="2.625" style="0" customWidth="1"/>
    <col min="11" max="11" width="8.125" style="0" bestFit="1" customWidth="1"/>
  </cols>
  <sheetData>
    <row r="1" spans="1:9" ht="12">
      <c r="A1" s="9" t="s">
        <v>24</v>
      </c>
      <c r="B1" s="6"/>
      <c r="C1" s="6"/>
      <c r="D1" s="6"/>
      <c r="E1" s="6"/>
      <c r="F1" s="7"/>
      <c r="G1" s="6"/>
      <c r="H1" s="6"/>
      <c r="I1" s="6"/>
    </row>
    <row r="2" spans="1:11" ht="12">
      <c r="A2" s="4"/>
      <c r="F2" s="2"/>
      <c r="K2" s="5" t="s">
        <v>71</v>
      </c>
    </row>
    <row r="3" spans="1:11" ht="12">
      <c r="A3" s="4"/>
      <c r="D3" s="3"/>
      <c r="F3" s="2"/>
      <c r="K3">
        <v>14</v>
      </c>
    </row>
    <row r="4" spans="1:9" ht="12">
      <c r="A4" s="7" t="s">
        <v>58</v>
      </c>
      <c r="B4" s="6"/>
      <c r="C4" s="6"/>
      <c r="D4" s="6"/>
      <c r="E4" s="7"/>
      <c r="F4" s="6"/>
      <c r="G4" s="6"/>
      <c r="H4" s="6"/>
      <c r="I4" s="6"/>
    </row>
    <row r="5" spans="1:9" ht="12">
      <c r="A5" s="7" t="s">
        <v>61</v>
      </c>
      <c r="B5" s="6"/>
      <c r="C5" s="6"/>
      <c r="D5" s="6"/>
      <c r="E5" s="7"/>
      <c r="F5" s="6"/>
      <c r="G5" s="6"/>
      <c r="H5" s="6"/>
      <c r="I5" s="6"/>
    </row>
    <row r="7" spans="5:9" ht="12">
      <c r="E7" s="77">
        <f>ROUND(+'Aggregate Screens'!C5,0)</f>
        <v>2008</v>
      </c>
      <c r="F7" s="5">
        <f>+E7</f>
        <v>2008</v>
      </c>
      <c r="G7" s="5"/>
      <c r="H7" s="2">
        <f>+F7+1</f>
        <v>2009</v>
      </c>
      <c r="I7" s="5">
        <f>+H7</f>
        <v>2009</v>
      </c>
    </row>
    <row r="8" spans="1:11" ht="12">
      <c r="A8" s="5"/>
      <c r="B8" s="5"/>
      <c r="C8" s="5"/>
      <c r="D8" s="2" t="s">
        <v>16</v>
      </c>
      <c r="E8" s="2" t="s">
        <v>189</v>
      </c>
      <c r="F8" s="5"/>
      <c r="G8" s="5"/>
      <c r="H8" s="2" t="s">
        <v>189</v>
      </c>
      <c r="I8" s="5"/>
      <c r="K8" s="5" t="s">
        <v>21</v>
      </c>
    </row>
    <row r="9" spans="1:11" ht="12">
      <c r="A9" s="5"/>
      <c r="B9" s="5" t="s">
        <v>51</v>
      </c>
      <c r="C9" s="5" t="s">
        <v>52</v>
      </c>
      <c r="D9" s="2" t="s">
        <v>17</v>
      </c>
      <c r="E9" s="2" t="s">
        <v>23</v>
      </c>
      <c r="F9" s="2" t="s">
        <v>21</v>
      </c>
      <c r="G9" s="2" t="s">
        <v>17</v>
      </c>
      <c r="H9" s="2" t="s">
        <v>23</v>
      </c>
      <c r="I9" s="2" t="s">
        <v>21</v>
      </c>
      <c r="K9" s="5" t="s">
        <v>181</v>
      </c>
    </row>
    <row r="10" spans="2:11" ht="12">
      <c r="B10">
        <f>+'Aggregate Screens'!A5</f>
        <v>1</v>
      </c>
      <c r="C10" t="str">
        <f>+'Aggregate Screens'!B5</f>
        <v>SWEDISH HEALTH SERVICES</v>
      </c>
      <c r="D10" s="10">
        <f>ROUND(+'Aggregate Screens'!AR5,0)</f>
        <v>137552</v>
      </c>
      <c r="E10" s="10">
        <f>ROUND(+'Aggregate Screens'!AU5,0)</f>
        <v>634</v>
      </c>
      <c r="F10" s="12">
        <f>IF(D10=0,"",IF(E10=0,"",ROUND(+D10/(E10*365),4)))</f>
        <v>0.5944</v>
      </c>
      <c r="G10" s="10">
        <f>ROUND(+'Aggregate Screens'!AR110,0)</f>
        <v>128575</v>
      </c>
      <c r="H10" s="10">
        <f>ROUND(+'Aggregate Screens'!AU110,0)</f>
        <v>635</v>
      </c>
      <c r="I10" s="12">
        <f>IF(G10=0,"",IF(H10=0,"",ROUND(+G10/(H10*365),4)))</f>
        <v>0.5547</v>
      </c>
      <c r="K10" s="12">
        <f>IF(D10=0,"",IF(E10=0,"",IF(G10=0,"",IF(H10=0,"",+I10/F10-1))))</f>
        <v>-0.06679004037685077</v>
      </c>
    </row>
    <row r="11" spans="2:11" ht="12">
      <c r="B11">
        <f>+'Aggregate Screens'!A6</f>
        <v>3</v>
      </c>
      <c r="C11" t="str">
        <f>+'Aggregate Screens'!B6</f>
        <v>SWEDISH MEDICAL CENTER CHERRY HILL</v>
      </c>
      <c r="D11" s="10">
        <f>ROUND(+'Aggregate Screens'!AR6,0)</f>
        <v>43601</v>
      </c>
      <c r="E11" s="10">
        <f>ROUND(+'Aggregate Screens'!AU6,0)</f>
        <v>198</v>
      </c>
      <c r="F11" s="12">
        <f aca="true" t="shared" si="0" ref="F11:F74">IF(D11=0,"",IF(E11=0,"",ROUND(+D11/(E11*365),4)))</f>
        <v>0.6033</v>
      </c>
      <c r="G11" s="10">
        <f>ROUND(+'Aggregate Screens'!AR111,0)</f>
        <v>42499</v>
      </c>
      <c r="H11" s="10">
        <f>ROUND(+'Aggregate Screens'!AU111,0)</f>
        <v>198</v>
      </c>
      <c r="I11" s="12">
        <f aca="true" t="shared" si="1" ref="I11:I74">IF(G11=0,"",IF(H11=0,"",ROUND(+G11/(H11*365),4)))</f>
        <v>0.5881</v>
      </c>
      <c r="K11" s="12">
        <f aca="true" t="shared" si="2" ref="K11:K74">IF(D11=0,"",IF(E11=0,"",IF(G11=0,"",IF(H11=0,"",+I11/F11-1))))</f>
        <v>-0.025194762141554805</v>
      </c>
    </row>
    <row r="12" spans="2:11" ht="12">
      <c r="B12">
        <f>+'Aggregate Screens'!A7</f>
        <v>8</v>
      </c>
      <c r="C12" t="str">
        <f>+'Aggregate Screens'!B7</f>
        <v>KLICKITAT VALLEY HOSPITAL</v>
      </c>
      <c r="D12" s="10">
        <f>ROUND(+'Aggregate Screens'!AR7,0)</f>
        <v>958</v>
      </c>
      <c r="E12" s="10">
        <f>ROUND(+'Aggregate Screens'!AU7,0)</f>
        <v>15</v>
      </c>
      <c r="F12" s="12">
        <f t="shared" si="0"/>
        <v>0.175</v>
      </c>
      <c r="G12" s="10">
        <f>ROUND(+'Aggregate Screens'!AR112,0)</f>
        <v>1105</v>
      </c>
      <c r="H12" s="10">
        <f>ROUND(+'Aggregate Screens'!AU112,0)</f>
        <v>17</v>
      </c>
      <c r="I12" s="12">
        <f t="shared" si="1"/>
        <v>0.1781</v>
      </c>
      <c r="K12" s="12">
        <f t="shared" si="2"/>
        <v>0.017714285714285793</v>
      </c>
    </row>
    <row r="13" spans="2:11" ht="12">
      <c r="B13">
        <f>+'Aggregate Screens'!A8</f>
        <v>10</v>
      </c>
      <c r="C13" t="str">
        <f>+'Aggregate Screens'!B8</f>
        <v>VIRGINIA MASON MEDICAL CENTER</v>
      </c>
      <c r="D13" s="10">
        <f>ROUND(+'Aggregate Screens'!AR8,0)</f>
        <v>71887</v>
      </c>
      <c r="E13" s="10">
        <f>ROUND(+'Aggregate Screens'!AU8,0)</f>
        <v>295</v>
      </c>
      <c r="F13" s="12">
        <f t="shared" si="0"/>
        <v>0.6676</v>
      </c>
      <c r="G13" s="10">
        <f>ROUND(+'Aggregate Screens'!AR113,0)</f>
        <v>71853</v>
      </c>
      <c r="H13" s="10">
        <f>ROUND(+'Aggregate Screens'!AU113,0)</f>
        <v>282</v>
      </c>
      <c r="I13" s="12">
        <f t="shared" si="1"/>
        <v>0.6981</v>
      </c>
      <c r="K13" s="12">
        <f t="shared" si="2"/>
        <v>0.04568603954463768</v>
      </c>
    </row>
    <row r="14" spans="2:11" ht="12">
      <c r="B14">
        <f>+'Aggregate Screens'!A9</f>
        <v>14</v>
      </c>
      <c r="C14" t="str">
        <f>+'Aggregate Screens'!B9</f>
        <v>SEATTLE CHILDRENS HOSPITAL</v>
      </c>
      <c r="D14" s="10">
        <f>ROUND(+'Aggregate Screens'!AR9,0)</f>
        <v>73321</v>
      </c>
      <c r="E14" s="10">
        <f>ROUND(+'Aggregate Screens'!AU9,0)</f>
        <v>250</v>
      </c>
      <c r="F14" s="12">
        <f t="shared" si="0"/>
        <v>0.8035</v>
      </c>
      <c r="G14" s="10">
        <f>ROUND(+'Aggregate Screens'!AR114,0)</f>
        <v>72895</v>
      </c>
      <c r="H14" s="10">
        <f>ROUND(+'Aggregate Screens'!AU114,0)</f>
        <v>250</v>
      </c>
      <c r="I14" s="12">
        <f t="shared" si="1"/>
        <v>0.7988</v>
      </c>
      <c r="K14" s="12">
        <f t="shared" si="2"/>
        <v>-0.005849408836341108</v>
      </c>
    </row>
    <row r="15" spans="2:11" ht="12">
      <c r="B15">
        <f>+'Aggregate Screens'!A10</f>
        <v>20</v>
      </c>
      <c r="C15" t="str">
        <f>+'Aggregate Screens'!B10</f>
        <v>GROUP HEALTH CENTRAL</v>
      </c>
      <c r="D15" s="10">
        <f>ROUND(+'Aggregate Screens'!AR10,0)</f>
        <v>5407</v>
      </c>
      <c r="E15" s="10">
        <f>ROUND(+'Aggregate Screens'!AU10,0)</f>
        <v>14</v>
      </c>
      <c r="F15" s="12">
        <f t="shared" si="0"/>
        <v>1.0581</v>
      </c>
      <c r="G15" s="10">
        <f>ROUND(+'Aggregate Screens'!AR115,0)</f>
        <v>5334</v>
      </c>
      <c r="H15" s="10">
        <f>ROUND(+'Aggregate Screens'!AU115,0)</f>
        <v>14</v>
      </c>
      <c r="I15" s="12">
        <f t="shared" si="1"/>
        <v>1.0438</v>
      </c>
      <c r="K15" s="12">
        <f t="shared" si="2"/>
        <v>-0.01351479066250827</v>
      </c>
    </row>
    <row r="16" spans="2:11" ht="12">
      <c r="B16">
        <f>+'Aggregate Screens'!A11</f>
        <v>21</v>
      </c>
      <c r="C16" t="str">
        <f>+'Aggregate Screens'!B11</f>
        <v>NEWPORT COMMUNITY HOSPITAL</v>
      </c>
      <c r="D16" s="10">
        <f>ROUND(+'Aggregate Screens'!AR11,0)</f>
        <v>1567</v>
      </c>
      <c r="E16" s="10">
        <f>ROUND(+'Aggregate Screens'!AU11,0)</f>
        <v>74</v>
      </c>
      <c r="F16" s="12">
        <f t="shared" si="0"/>
        <v>0.058</v>
      </c>
      <c r="G16" s="10">
        <f>ROUND(+'Aggregate Screens'!AR116,0)</f>
        <v>1589</v>
      </c>
      <c r="H16" s="10">
        <f>ROUND(+'Aggregate Screens'!AU116,0)</f>
        <v>74</v>
      </c>
      <c r="I16" s="12">
        <f t="shared" si="1"/>
        <v>0.0588</v>
      </c>
      <c r="K16" s="12">
        <f t="shared" si="2"/>
        <v>0.013793103448275668</v>
      </c>
    </row>
    <row r="17" spans="2:11" ht="12">
      <c r="B17">
        <f>+'Aggregate Screens'!A12</f>
        <v>22</v>
      </c>
      <c r="C17" t="str">
        <f>+'Aggregate Screens'!B12</f>
        <v>LOURDES MEDICAL CENTER</v>
      </c>
      <c r="D17" s="10">
        <f>ROUND(+'Aggregate Screens'!AR12,0)</f>
        <v>6875</v>
      </c>
      <c r="E17" s="10">
        <f>ROUND(+'Aggregate Screens'!AU12,0)</f>
        <v>35</v>
      </c>
      <c r="F17" s="12">
        <f t="shared" si="0"/>
        <v>0.5382</v>
      </c>
      <c r="G17" s="10">
        <f>ROUND(+'Aggregate Screens'!AR117,0)</f>
        <v>7308</v>
      </c>
      <c r="H17" s="10">
        <f>ROUND(+'Aggregate Screens'!AU117,0)</f>
        <v>35</v>
      </c>
      <c r="I17" s="12">
        <f t="shared" si="1"/>
        <v>0.5721</v>
      </c>
      <c r="K17" s="12">
        <f t="shared" si="2"/>
        <v>0.06298773690078052</v>
      </c>
    </row>
    <row r="18" spans="2:11" ht="12">
      <c r="B18">
        <f>+'Aggregate Screens'!A13</f>
        <v>23</v>
      </c>
      <c r="C18" t="str">
        <f>+'Aggregate Screens'!B13</f>
        <v>OKANOGAN-DOUGLAS DISTRICT HOSPITAL</v>
      </c>
      <c r="D18" s="10">
        <f>ROUND(+'Aggregate Screens'!AR13,0)</f>
        <v>1818</v>
      </c>
      <c r="E18" s="10">
        <f>ROUND(+'Aggregate Screens'!AU13,0)</f>
        <v>25</v>
      </c>
      <c r="F18" s="12">
        <f t="shared" si="0"/>
        <v>0.1992</v>
      </c>
      <c r="G18" s="10">
        <f>ROUND(+'Aggregate Screens'!AR118,0)</f>
        <v>1741</v>
      </c>
      <c r="H18" s="10">
        <f>ROUND(+'Aggregate Screens'!AU118,0)</f>
        <v>25</v>
      </c>
      <c r="I18" s="12">
        <f t="shared" si="1"/>
        <v>0.1908</v>
      </c>
      <c r="K18" s="12">
        <f t="shared" si="2"/>
        <v>-0.04216867469879515</v>
      </c>
    </row>
    <row r="19" spans="2:11" ht="12">
      <c r="B19">
        <f>+'Aggregate Screens'!A14</f>
        <v>26</v>
      </c>
      <c r="C19" t="str">
        <f>+'Aggregate Screens'!B14</f>
        <v>PEACEHEALTH SAINT JOHN MEDICAL CENTER</v>
      </c>
      <c r="D19" s="10">
        <f>ROUND(+'Aggregate Screens'!AR14,0)</f>
        <v>38504</v>
      </c>
      <c r="E19" s="10">
        <f>ROUND(+'Aggregate Screens'!AU14,0)</f>
        <v>164</v>
      </c>
      <c r="F19" s="12">
        <f t="shared" si="0"/>
        <v>0.6432</v>
      </c>
      <c r="G19" s="10">
        <f>ROUND(+'Aggregate Screens'!AR119,0)</f>
        <v>37051</v>
      </c>
      <c r="H19" s="10">
        <f>ROUND(+'Aggregate Screens'!AU119,0)</f>
        <v>170</v>
      </c>
      <c r="I19" s="12">
        <f t="shared" si="1"/>
        <v>0.5971</v>
      </c>
      <c r="K19" s="12">
        <f t="shared" si="2"/>
        <v>-0.07167288557213936</v>
      </c>
    </row>
    <row r="20" spans="2:11" ht="12">
      <c r="B20">
        <f>+'Aggregate Screens'!A15</f>
        <v>29</v>
      </c>
      <c r="C20" t="str">
        <f>+'Aggregate Screens'!B15</f>
        <v>HARBORVIEW MEDICAL CENTER</v>
      </c>
      <c r="D20" s="10">
        <f>ROUND(+'Aggregate Screens'!AR15,0)</f>
        <v>136662</v>
      </c>
      <c r="E20" s="10">
        <f>ROUND(+'Aggregate Screens'!AU15,0)</f>
        <v>368</v>
      </c>
      <c r="F20" s="12">
        <f t="shared" si="0"/>
        <v>1.0174</v>
      </c>
      <c r="G20" s="10">
        <f>ROUND(+'Aggregate Screens'!AR120,0)</f>
        <v>136687</v>
      </c>
      <c r="H20" s="10">
        <f>ROUND(+'Aggregate Screens'!AU120,0)</f>
        <v>402</v>
      </c>
      <c r="I20" s="12">
        <f t="shared" si="1"/>
        <v>0.9316</v>
      </c>
      <c r="K20" s="12">
        <f t="shared" si="2"/>
        <v>-0.08433261254177327</v>
      </c>
    </row>
    <row r="21" spans="2:11" ht="12">
      <c r="B21">
        <f>+'Aggregate Screens'!A16</f>
        <v>32</v>
      </c>
      <c r="C21" t="str">
        <f>+'Aggregate Screens'!B16</f>
        <v>SAINT JOSEPH MEDICAL CENTER</v>
      </c>
      <c r="D21" s="10">
        <f>ROUND(+'Aggregate Screens'!AR16,0)</f>
        <v>96028</v>
      </c>
      <c r="E21" s="10">
        <f>ROUND(+'Aggregate Screens'!AU16,0)</f>
        <v>304</v>
      </c>
      <c r="F21" s="12">
        <f t="shared" si="0"/>
        <v>0.8654</v>
      </c>
      <c r="G21" s="10">
        <f>ROUND(+'Aggregate Screens'!AR121,0)</f>
        <v>94302</v>
      </c>
      <c r="H21" s="10">
        <f>ROUND(+'Aggregate Screens'!AU121,0)</f>
        <v>304</v>
      </c>
      <c r="I21" s="12">
        <f t="shared" si="1"/>
        <v>0.8499</v>
      </c>
      <c r="K21" s="12">
        <f t="shared" si="2"/>
        <v>-0.017910792697018674</v>
      </c>
    </row>
    <row r="22" spans="2:11" ht="12">
      <c r="B22">
        <f>+'Aggregate Screens'!A17</f>
        <v>35</v>
      </c>
      <c r="C22" t="str">
        <f>+'Aggregate Screens'!B17</f>
        <v>ENUMCLAW REGIONAL HOSPITAL</v>
      </c>
      <c r="D22" s="10">
        <f>ROUND(+'Aggregate Screens'!AR17,0)</f>
        <v>3296</v>
      </c>
      <c r="E22" s="10">
        <f>ROUND(+'Aggregate Screens'!AU17,0)</f>
        <v>25</v>
      </c>
      <c r="F22" s="12">
        <f t="shared" si="0"/>
        <v>0.3612</v>
      </c>
      <c r="G22" s="10">
        <f>ROUND(+'Aggregate Screens'!AR122,0)</f>
        <v>4489</v>
      </c>
      <c r="H22" s="10">
        <f>ROUND(+'Aggregate Screens'!AU122,0)</f>
        <v>25</v>
      </c>
      <c r="I22" s="12">
        <f t="shared" si="1"/>
        <v>0.4919</v>
      </c>
      <c r="K22" s="12">
        <f t="shared" si="2"/>
        <v>0.36184939091915824</v>
      </c>
    </row>
    <row r="23" spans="2:11" ht="12">
      <c r="B23">
        <f>+'Aggregate Screens'!A18</f>
        <v>37</v>
      </c>
      <c r="C23" t="str">
        <f>+'Aggregate Screens'!B18</f>
        <v>DEACONESS MEDICAL CENTER</v>
      </c>
      <c r="D23" s="10">
        <f>ROUND(+'Aggregate Screens'!AR18,0)</f>
        <v>48489</v>
      </c>
      <c r="E23" s="10">
        <f>ROUND(+'Aggregate Screens'!AU18,0)</f>
        <v>270</v>
      </c>
      <c r="F23" s="12">
        <f t="shared" si="0"/>
        <v>0.492</v>
      </c>
      <c r="G23" s="10">
        <f>ROUND(+'Aggregate Screens'!AR123,0)</f>
        <v>60620</v>
      </c>
      <c r="H23" s="10">
        <f>ROUND(+'Aggregate Screens'!AU123,0)</f>
        <v>294</v>
      </c>
      <c r="I23" s="12">
        <f t="shared" si="1"/>
        <v>0.5649</v>
      </c>
      <c r="K23" s="12">
        <f t="shared" si="2"/>
        <v>0.1481707317073171</v>
      </c>
    </row>
    <row r="24" spans="2:11" ht="12">
      <c r="B24">
        <f>+'Aggregate Screens'!A19</f>
        <v>38</v>
      </c>
      <c r="C24" t="str">
        <f>+'Aggregate Screens'!B19</f>
        <v>OLYMPIC MEDICAL CENTER</v>
      </c>
      <c r="D24" s="10">
        <f>ROUND(+'Aggregate Screens'!AR19,0)</f>
        <v>16213</v>
      </c>
      <c r="E24" s="10">
        <f>ROUND(+'Aggregate Screens'!AU19,0)</f>
        <v>79</v>
      </c>
      <c r="F24" s="12">
        <f t="shared" si="0"/>
        <v>0.5623</v>
      </c>
      <c r="G24" s="10">
        <f>ROUND(+'Aggregate Screens'!AR124,0)</f>
        <v>15269</v>
      </c>
      <c r="H24" s="10">
        <f>ROUND(+'Aggregate Screens'!AU124,0)</f>
        <v>78</v>
      </c>
      <c r="I24" s="12">
        <f t="shared" si="1"/>
        <v>0.5363</v>
      </c>
      <c r="K24" s="12">
        <f t="shared" si="2"/>
        <v>-0.04623866263560383</v>
      </c>
    </row>
    <row r="25" spans="2:11" ht="12">
      <c r="B25">
        <f>+'Aggregate Screens'!A20</f>
        <v>39</v>
      </c>
      <c r="C25" t="str">
        <f>+'Aggregate Screens'!B20</f>
        <v>KENNEWICK GENERAL HOSPITAL</v>
      </c>
      <c r="D25" s="10">
        <f>ROUND(+'Aggregate Screens'!AR20,0)</f>
        <v>17488</v>
      </c>
      <c r="E25" s="10">
        <f>ROUND(+'Aggregate Screens'!AU20,0)</f>
        <v>101</v>
      </c>
      <c r="F25" s="12">
        <f t="shared" si="0"/>
        <v>0.4744</v>
      </c>
      <c r="G25" s="10">
        <f>ROUND(+'Aggregate Screens'!AR125,0)</f>
        <v>18922</v>
      </c>
      <c r="H25" s="10">
        <f>ROUND(+'Aggregate Screens'!AU125,0)</f>
        <v>101</v>
      </c>
      <c r="I25" s="12">
        <f t="shared" si="1"/>
        <v>0.5133</v>
      </c>
      <c r="K25" s="12">
        <f t="shared" si="2"/>
        <v>0.08199831365935917</v>
      </c>
    </row>
    <row r="26" spans="2:11" ht="12">
      <c r="B26">
        <f>+'Aggregate Screens'!A21</f>
        <v>43</v>
      </c>
      <c r="C26" t="str">
        <f>+'Aggregate Screens'!B21</f>
        <v>WALLA WALLA GENERAL HOSPITAL</v>
      </c>
      <c r="D26" s="10">
        <f>ROUND(+'Aggregate Screens'!AR21,0)</f>
        <v>4948</v>
      </c>
      <c r="E26" s="10">
        <f>ROUND(+'Aggregate Screens'!AU21,0)</f>
        <v>45</v>
      </c>
      <c r="F26" s="12">
        <f t="shared" si="0"/>
        <v>0.3012</v>
      </c>
      <c r="G26" s="10">
        <f>ROUND(+'Aggregate Screens'!AR126,0)</f>
        <v>4667</v>
      </c>
      <c r="H26" s="10">
        <f>ROUND(+'Aggregate Screens'!AU126,0)</f>
        <v>37</v>
      </c>
      <c r="I26" s="12">
        <f t="shared" si="1"/>
        <v>0.3456</v>
      </c>
      <c r="K26" s="12">
        <f t="shared" si="2"/>
        <v>0.14741035856573692</v>
      </c>
    </row>
    <row r="27" spans="2:11" ht="12">
      <c r="B27">
        <f>+'Aggregate Screens'!A22</f>
        <v>45</v>
      </c>
      <c r="C27" t="str">
        <f>+'Aggregate Screens'!B22</f>
        <v>COLUMBIA BASIN HOSPITAL</v>
      </c>
      <c r="D27" s="10">
        <f>ROUND(+'Aggregate Screens'!AR22,0)</f>
        <v>406</v>
      </c>
      <c r="E27" s="10">
        <f>ROUND(+'Aggregate Screens'!AU22,0)</f>
        <v>86</v>
      </c>
      <c r="F27" s="12">
        <f t="shared" si="0"/>
        <v>0.0129</v>
      </c>
      <c r="G27" s="10">
        <f>ROUND(+'Aggregate Screens'!AR127,0)</f>
        <v>499</v>
      </c>
      <c r="H27" s="10">
        <f>ROUND(+'Aggregate Screens'!AU127,0)</f>
        <v>86</v>
      </c>
      <c r="I27" s="12">
        <f t="shared" si="1"/>
        <v>0.0159</v>
      </c>
      <c r="K27" s="12">
        <f t="shared" si="2"/>
        <v>0.2325581395348837</v>
      </c>
    </row>
    <row r="28" spans="2:11" ht="12">
      <c r="B28">
        <f>+'Aggregate Screens'!A23</f>
        <v>46</v>
      </c>
      <c r="C28" t="str">
        <f>+'Aggregate Screens'!B23</f>
        <v>PROSSER MEMORIAL HOSPITAL</v>
      </c>
      <c r="D28" s="10">
        <f>ROUND(+'Aggregate Screens'!AR23,0)</f>
        <v>2256</v>
      </c>
      <c r="E28" s="10">
        <f>ROUND(+'Aggregate Screens'!AU23,0)</f>
        <v>61</v>
      </c>
      <c r="F28" s="12">
        <f t="shared" si="0"/>
        <v>0.1013</v>
      </c>
      <c r="G28" s="10">
        <f>ROUND(+'Aggregate Screens'!AR128,0)</f>
        <v>1708</v>
      </c>
      <c r="H28" s="10">
        <f>ROUND(+'Aggregate Screens'!AU128,0)</f>
        <v>61</v>
      </c>
      <c r="I28" s="12">
        <f t="shared" si="1"/>
        <v>0.0767</v>
      </c>
      <c r="K28" s="12">
        <f t="shared" si="2"/>
        <v>-0.2428430404738401</v>
      </c>
    </row>
    <row r="29" spans="2:11" ht="12">
      <c r="B29">
        <f>+'Aggregate Screens'!A24</f>
        <v>50</v>
      </c>
      <c r="C29" t="str">
        <f>+'Aggregate Screens'!B24</f>
        <v>PROVIDENCE SAINT MARY MEDICAL CENTER</v>
      </c>
      <c r="D29" s="10">
        <f>ROUND(+'Aggregate Screens'!AR24,0)</f>
        <v>16563</v>
      </c>
      <c r="E29" s="10">
        <f>ROUND(+'Aggregate Screens'!AU24,0)</f>
        <v>87</v>
      </c>
      <c r="F29" s="12">
        <f t="shared" si="0"/>
        <v>0.5216</v>
      </c>
      <c r="G29" s="10">
        <f>ROUND(+'Aggregate Screens'!AR129,0)</f>
        <v>15397</v>
      </c>
      <c r="H29" s="10">
        <f>ROUND(+'Aggregate Screens'!AU129,0)</f>
        <v>87</v>
      </c>
      <c r="I29" s="12">
        <f t="shared" si="1"/>
        <v>0.4849</v>
      </c>
      <c r="K29" s="12">
        <f t="shared" si="2"/>
        <v>-0.0703604294478527</v>
      </c>
    </row>
    <row r="30" spans="2:11" ht="12">
      <c r="B30">
        <f>+'Aggregate Screens'!A25</f>
        <v>54</v>
      </c>
      <c r="C30" t="str">
        <f>+'Aggregate Screens'!B25</f>
        <v>FORKS COMMUNITY HOSPITAL</v>
      </c>
      <c r="D30" s="10">
        <f>ROUND(+'Aggregate Screens'!AR25,0)</f>
        <v>1144</v>
      </c>
      <c r="E30" s="10">
        <f>ROUND(+'Aggregate Screens'!AU25,0)</f>
        <v>45</v>
      </c>
      <c r="F30" s="12">
        <f t="shared" si="0"/>
        <v>0.0696</v>
      </c>
      <c r="G30" s="10">
        <f>ROUND(+'Aggregate Screens'!AR130,0)</f>
        <v>1040</v>
      </c>
      <c r="H30" s="10">
        <f>ROUND(+'Aggregate Screens'!AU130,0)</f>
        <v>45</v>
      </c>
      <c r="I30" s="12">
        <f t="shared" si="1"/>
        <v>0.0633</v>
      </c>
      <c r="K30" s="12">
        <f t="shared" si="2"/>
        <v>-0.09051724137931039</v>
      </c>
    </row>
    <row r="31" spans="2:11" ht="12">
      <c r="B31">
        <f>+'Aggregate Screens'!A26</f>
        <v>56</v>
      </c>
      <c r="C31" t="str">
        <f>+'Aggregate Screens'!B26</f>
        <v>WILLAPA HARBOR HOSPITAL</v>
      </c>
      <c r="D31" s="10">
        <f>ROUND(+'Aggregate Screens'!AR26,0)</f>
        <v>1551</v>
      </c>
      <c r="E31" s="10">
        <f>ROUND(+'Aggregate Screens'!AU26,0)</f>
        <v>20</v>
      </c>
      <c r="F31" s="12">
        <f t="shared" si="0"/>
        <v>0.2125</v>
      </c>
      <c r="G31" s="10">
        <f>ROUND(+'Aggregate Screens'!AR131,0)</f>
        <v>1398</v>
      </c>
      <c r="H31" s="10">
        <f>ROUND(+'Aggregate Screens'!AU131,0)</f>
        <v>20</v>
      </c>
      <c r="I31" s="12">
        <f t="shared" si="1"/>
        <v>0.1915</v>
      </c>
      <c r="K31" s="12">
        <f t="shared" si="2"/>
        <v>-0.09882352941176464</v>
      </c>
    </row>
    <row r="32" spans="2:11" ht="12">
      <c r="B32">
        <f>+'Aggregate Screens'!A27</f>
        <v>58</v>
      </c>
      <c r="C32" t="str">
        <f>+'Aggregate Screens'!B27</f>
        <v>YAKIMA VALLEY MEMORIAL HOSPITAL</v>
      </c>
      <c r="D32" s="10">
        <f>ROUND(+'Aggregate Screens'!AR27,0)</f>
        <v>54641</v>
      </c>
      <c r="E32" s="10">
        <f>ROUND(+'Aggregate Screens'!AU27,0)</f>
        <v>222</v>
      </c>
      <c r="F32" s="12">
        <f t="shared" si="0"/>
        <v>0.6743</v>
      </c>
      <c r="G32" s="10">
        <f>ROUND(+'Aggregate Screens'!AR132,0)</f>
        <v>54759</v>
      </c>
      <c r="H32" s="10">
        <f>ROUND(+'Aggregate Screens'!AU132,0)</f>
        <v>222</v>
      </c>
      <c r="I32" s="12">
        <f t="shared" si="1"/>
        <v>0.6758</v>
      </c>
      <c r="K32" s="12">
        <f t="shared" si="2"/>
        <v>0.0022245291413316437</v>
      </c>
    </row>
    <row r="33" spans="2:11" ht="12">
      <c r="B33">
        <f>+'Aggregate Screens'!A28</f>
        <v>63</v>
      </c>
      <c r="C33" t="str">
        <f>+'Aggregate Screens'!B28</f>
        <v>GRAYS HARBOR COMMUNITY HOSPITAL</v>
      </c>
      <c r="D33" s="10">
        <f>ROUND(+'Aggregate Screens'!AR28,0)</f>
        <v>16614</v>
      </c>
      <c r="E33" s="10">
        <f>ROUND(+'Aggregate Screens'!AU28,0)</f>
        <v>107</v>
      </c>
      <c r="F33" s="12">
        <f t="shared" si="0"/>
        <v>0.4254</v>
      </c>
      <c r="G33" s="10">
        <f>ROUND(+'Aggregate Screens'!AR133,0)</f>
        <v>15746</v>
      </c>
      <c r="H33" s="10">
        <f>ROUND(+'Aggregate Screens'!AU133,0)</f>
        <v>107</v>
      </c>
      <c r="I33" s="12">
        <f t="shared" si="1"/>
        <v>0.4032</v>
      </c>
      <c r="K33" s="12">
        <f t="shared" si="2"/>
        <v>-0.05218617771509171</v>
      </c>
    </row>
    <row r="34" spans="2:11" ht="12">
      <c r="B34">
        <f>+'Aggregate Screens'!A29</f>
        <v>78</v>
      </c>
      <c r="C34" t="str">
        <f>+'Aggregate Screens'!B29</f>
        <v>SAMARITAN HOSPITAL</v>
      </c>
      <c r="D34" s="10">
        <f>ROUND(+'Aggregate Screens'!AR29,0)</f>
        <v>9642</v>
      </c>
      <c r="E34" s="10">
        <f>ROUND(+'Aggregate Screens'!AU29,0)</f>
        <v>47</v>
      </c>
      <c r="F34" s="12">
        <f t="shared" si="0"/>
        <v>0.5621</v>
      </c>
      <c r="G34" s="10">
        <f>ROUND(+'Aggregate Screens'!AR134,0)</f>
        <v>9500</v>
      </c>
      <c r="H34" s="10">
        <f>ROUND(+'Aggregate Screens'!AU134,0)</f>
        <v>47</v>
      </c>
      <c r="I34" s="12">
        <f t="shared" si="1"/>
        <v>0.5538</v>
      </c>
      <c r="K34" s="12">
        <f t="shared" si="2"/>
        <v>-0.014766055861946459</v>
      </c>
    </row>
    <row r="35" spans="2:11" ht="12">
      <c r="B35">
        <f>+'Aggregate Screens'!A30</f>
        <v>79</v>
      </c>
      <c r="C35" t="str">
        <f>+'Aggregate Screens'!B30</f>
        <v>OCEAN BEACH HOSPITAL</v>
      </c>
      <c r="D35" s="10">
        <f>ROUND(+'Aggregate Screens'!AR30,0)</f>
        <v>1832</v>
      </c>
      <c r="E35" s="10">
        <f>ROUND(+'Aggregate Screens'!AU30,0)</f>
        <v>15</v>
      </c>
      <c r="F35" s="12">
        <f t="shared" si="0"/>
        <v>0.3346</v>
      </c>
      <c r="G35" s="10">
        <f>ROUND(+'Aggregate Screens'!AR135,0)</f>
        <v>1769</v>
      </c>
      <c r="H35" s="10">
        <f>ROUND(+'Aggregate Screens'!AU135,0)</f>
        <v>15</v>
      </c>
      <c r="I35" s="12">
        <f t="shared" si="1"/>
        <v>0.3231</v>
      </c>
      <c r="K35" s="12">
        <f t="shared" si="2"/>
        <v>-0.03436939629408253</v>
      </c>
    </row>
    <row r="36" spans="2:11" ht="12">
      <c r="B36">
        <f>+'Aggregate Screens'!A31</f>
        <v>80</v>
      </c>
      <c r="C36" t="str">
        <f>+'Aggregate Screens'!B31</f>
        <v>ODESSA MEMORIAL HOSPITAL</v>
      </c>
      <c r="D36" s="10">
        <f>ROUND(+'Aggregate Screens'!AR31,0)</f>
        <v>115</v>
      </c>
      <c r="E36" s="10">
        <f>ROUND(+'Aggregate Screens'!AU31,0)</f>
        <v>33</v>
      </c>
      <c r="F36" s="12">
        <f t="shared" si="0"/>
        <v>0.0095</v>
      </c>
      <c r="G36" s="10">
        <f>ROUND(+'Aggregate Screens'!AR136,0)</f>
        <v>74</v>
      </c>
      <c r="H36" s="10">
        <f>ROUND(+'Aggregate Screens'!AU136,0)</f>
        <v>25</v>
      </c>
      <c r="I36" s="12">
        <f t="shared" si="1"/>
        <v>0.0081</v>
      </c>
      <c r="K36" s="12">
        <f t="shared" si="2"/>
        <v>-0.1473684210526316</v>
      </c>
    </row>
    <row r="37" spans="2:11" ht="12">
      <c r="B37">
        <f>+'Aggregate Screens'!A32</f>
        <v>81</v>
      </c>
      <c r="C37" t="str">
        <f>+'Aggregate Screens'!B32</f>
        <v>GOOD SAMARITAN HOSPITAL</v>
      </c>
      <c r="D37" s="10">
        <f>ROUND(+'Aggregate Screens'!AR32,0)</f>
        <v>55506</v>
      </c>
      <c r="E37" s="10">
        <f>ROUND(+'Aggregate Screens'!AU32,0)</f>
        <v>225</v>
      </c>
      <c r="F37" s="12">
        <f t="shared" si="0"/>
        <v>0.6759</v>
      </c>
      <c r="G37" s="10">
        <f>ROUND(+'Aggregate Screens'!AR137,0)</f>
        <v>56621</v>
      </c>
      <c r="H37" s="10">
        <f>ROUND(+'Aggregate Screens'!AU137,0)</f>
        <v>225</v>
      </c>
      <c r="I37" s="12">
        <f t="shared" si="1"/>
        <v>0.6894</v>
      </c>
      <c r="K37" s="12">
        <f t="shared" si="2"/>
        <v>0.01997336884154466</v>
      </c>
    </row>
    <row r="38" spans="2:11" ht="12">
      <c r="B38">
        <f>+'Aggregate Screens'!A33</f>
        <v>82</v>
      </c>
      <c r="C38" t="str">
        <f>+'Aggregate Screens'!B33</f>
        <v>GARFIELD COUNTY MEMORIAL HOSPITAL</v>
      </c>
      <c r="D38" s="10">
        <f>ROUND(+'Aggregate Screens'!AR33,0)</f>
        <v>99</v>
      </c>
      <c r="E38" s="10">
        <f>ROUND(+'Aggregate Screens'!AU33,0)</f>
        <v>45</v>
      </c>
      <c r="F38" s="12">
        <f t="shared" si="0"/>
        <v>0.006</v>
      </c>
      <c r="G38" s="10">
        <f>ROUND(+'Aggregate Screens'!AR138,0)</f>
        <v>133</v>
      </c>
      <c r="H38" s="10">
        <f>ROUND(+'Aggregate Screens'!AU138,0)</f>
        <v>45</v>
      </c>
      <c r="I38" s="12">
        <f t="shared" si="1"/>
        <v>0.0081</v>
      </c>
      <c r="K38" s="12">
        <f t="shared" si="2"/>
        <v>0.34999999999999987</v>
      </c>
    </row>
    <row r="39" spans="2:11" ht="12">
      <c r="B39">
        <f>+'Aggregate Screens'!A34</f>
        <v>84</v>
      </c>
      <c r="C39" t="str">
        <f>+'Aggregate Screens'!B34</f>
        <v>PROVIDENCE REGIONAL MEDICAL CENTER EVERETT</v>
      </c>
      <c r="D39" s="10">
        <f>ROUND(+'Aggregate Screens'!AR34,0)</f>
        <v>100257</v>
      </c>
      <c r="E39" s="10">
        <f>ROUND(+'Aggregate Screens'!AU34,0)</f>
        <v>372</v>
      </c>
      <c r="F39" s="12">
        <f t="shared" si="0"/>
        <v>0.7384</v>
      </c>
      <c r="G39" s="10">
        <f>ROUND(+'Aggregate Screens'!AR139,0)</f>
        <v>99564</v>
      </c>
      <c r="H39" s="10">
        <f>ROUND(+'Aggregate Screens'!AU139,0)</f>
        <v>372</v>
      </c>
      <c r="I39" s="12">
        <f t="shared" si="1"/>
        <v>0.7333</v>
      </c>
      <c r="K39" s="12">
        <f t="shared" si="2"/>
        <v>-0.006906825568797403</v>
      </c>
    </row>
    <row r="40" spans="2:11" ht="12">
      <c r="B40">
        <f>+'Aggregate Screens'!A35</f>
        <v>85</v>
      </c>
      <c r="C40" t="str">
        <f>+'Aggregate Screens'!B35</f>
        <v>JEFFERSON HEALTHCARE HOSPITAL</v>
      </c>
      <c r="D40" s="10">
        <f>ROUND(+'Aggregate Screens'!AR35,0)</f>
        <v>3986</v>
      </c>
      <c r="E40" s="10">
        <f>ROUND(+'Aggregate Screens'!AU35,0)</f>
        <v>25</v>
      </c>
      <c r="F40" s="12">
        <f t="shared" si="0"/>
        <v>0.4368</v>
      </c>
      <c r="G40" s="10">
        <f>ROUND(+'Aggregate Screens'!AR140,0)</f>
        <v>4028</v>
      </c>
      <c r="H40" s="10">
        <f>ROUND(+'Aggregate Screens'!AU140,0)</f>
        <v>25</v>
      </c>
      <c r="I40" s="12">
        <f t="shared" si="1"/>
        <v>0.4414</v>
      </c>
      <c r="K40" s="12">
        <f t="shared" si="2"/>
        <v>0.010531135531135494</v>
      </c>
    </row>
    <row r="41" spans="2:11" ht="12">
      <c r="B41">
        <f>+'Aggregate Screens'!A36</f>
        <v>96</v>
      </c>
      <c r="C41" t="str">
        <f>+'Aggregate Screens'!B36</f>
        <v>SKYLINE HOSPITAL</v>
      </c>
      <c r="D41" s="10">
        <f>ROUND(+'Aggregate Screens'!AR36,0)</f>
        <v>1579</v>
      </c>
      <c r="E41" s="10">
        <f>ROUND(+'Aggregate Screens'!AU36,0)</f>
        <v>25</v>
      </c>
      <c r="F41" s="12">
        <f t="shared" si="0"/>
        <v>0.173</v>
      </c>
      <c r="G41" s="10">
        <f>ROUND(+'Aggregate Screens'!AR141,0)</f>
        <v>1687</v>
      </c>
      <c r="H41" s="10">
        <f>ROUND(+'Aggregate Screens'!AU141,0)</f>
        <v>25</v>
      </c>
      <c r="I41" s="12">
        <f t="shared" si="1"/>
        <v>0.1849</v>
      </c>
      <c r="K41" s="12">
        <f t="shared" si="2"/>
        <v>0.06878612716763022</v>
      </c>
    </row>
    <row r="42" spans="2:11" ht="12">
      <c r="B42">
        <f>+'Aggregate Screens'!A37</f>
        <v>102</v>
      </c>
      <c r="C42" t="str">
        <f>+'Aggregate Screens'!B37</f>
        <v>YAKIMA REGIONAL MEDICAL AND CARDIAC CENTER</v>
      </c>
      <c r="D42" s="10">
        <f>ROUND(+'Aggregate Screens'!AR37,0)</f>
        <v>31082</v>
      </c>
      <c r="E42" s="10">
        <f>ROUND(+'Aggregate Screens'!AU37,0)</f>
        <v>142</v>
      </c>
      <c r="F42" s="12">
        <f t="shared" si="0"/>
        <v>0.5997</v>
      </c>
      <c r="G42" s="10">
        <f>ROUND(+'Aggregate Screens'!AR142,0)</f>
        <v>29224</v>
      </c>
      <c r="H42" s="10">
        <f>ROUND(+'Aggregate Screens'!AU142,0)</f>
        <v>152</v>
      </c>
      <c r="I42" s="12">
        <f t="shared" si="1"/>
        <v>0.5267</v>
      </c>
      <c r="K42" s="12">
        <f t="shared" si="2"/>
        <v>-0.12172753043188267</v>
      </c>
    </row>
    <row r="43" spans="2:11" ht="12">
      <c r="B43">
        <f>+'Aggregate Screens'!A38</f>
        <v>104</v>
      </c>
      <c r="C43" t="str">
        <f>+'Aggregate Screens'!B38</f>
        <v>VALLEY GENERAL HOSPITAL</v>
      </c>
      <c r="D43" s="10">
        <f>ROUND(+'Aggregate Screens'!AR38,0)</f>
        <v>9356</v>
      </c>
      <c r="E43" s="10">
        <f>ROUND(+'Aggregate Screens'!AU38,0)</f>
        <v>79</v>
      </c>
      <c r="F43" s="12">
        <f t="shared" si="0"/>
        <v>0.3245</v>
      </c>
      <c r="G43" s="10">
        <f>ROUND(+'Aggregate Screens'!AR143,0)</f>
        <v>7527</v>
      </c>
      <c r="H43" s="10">
        <f>ROUND(+'Aggregate Screens'!AU143,0)</f>
        <v>85</v>
      </c>
      <c r="I43" s="12">
        <f t="shared" si="1"/>
        <v>0.2426</v>
      </c>
      <c r="K43" s="12">
        <f t="shared" si="2"/>
        <v>-0.25238828967642524</v>
      </c>
    </row>
    <row r="44" spans="2:11" ht="12">
      <c r="B44">
        <f>+'Aggregate Screens'!A39</f>
        <v>106</v>
      </c>
      <c r="C44" t="str">
        <f>+'Aggregate Screens'!B39</f>
        <v>CASCADE VALLEY HOSPITAL</v>
      </c>
      <c r="D44" s="10">
        <f>ROUND(+'Aggregate Screens'!AR39,0)</f>
        <v>6649</v>
      </c>
      <c r="E44" s="10">
        <f>ROUND(+'Aggregate Screens'!AU39,0)</f>
        <v>48</v>
      </c>
      <c r="F44" s="12">
        <f t="shared" si="0"/>
        <v>0.3795</v>
      </c>
      <c r="G44" s="10">
        <f>ROUND(+'Aggregate Screens'!AR144,0)</f>
        <v>5979</v>
      </c>
      <c r="H44" s="10">
        <f>ROUND(+'Aggregate Screens'!AU144,0)</f>
        <v>48</v>
      </c>
      <c r="I44" s="12">
        <f t="shared" si="1"/>
        <v>0.3413</v>
      </c>
      <c r="K44" s="12">
        <f t="shared" si="2"/>
        <v>-0.10065876152832676</v>
      </c>
    </row>
    <row r="45" spans="2:11" ht="12">
      <c r="B45">
        <f>+'Aggregate Screens'!A40</f>
        <v>107</v>
      </c>
      <c r="C45" t="str">
        <f>+'Aggregate Screens'!B40</f>
        <v>NORTH VALLEY HOSPITAL</v>
      </c>
      <c r="D45" s="10">
        <f>ROUND(+'Aggregate Screens'!AR40,0)</f>
        <v>1420</v>
      </c>
      <c r="E45" s="10">
        <f>ROUND(+'Aggregate Screens'!AU40,0)</f>
        <v>85</v>
      </c>
      <c r="F45" s="12">
        <f t="shared" si="0"/>
        <v>0.0458</v>
      </c>
      <c r="G45" s="10">
        <f>ROUND(+'Aggregate Screens'!AR145,0)</f>
        <v>1267</v>
      </c>
      <c r="H45" s="10">
        <f>ROUND(+'Aggregate Screens'!AU145,0)</f>
        <v>25</v>
      </c>
      <c r="I45" s="12">
        <f t="shared" si="1"/>
        <v>0.1388</v>
      </c>
      <c r="K45" s="12">
        <f t="shared" si="2"/>
        <v>2.03056768558952</v>
      </c>
    </row>
    <row r="46" spans="2:11" ht="12">
      <c r="B46">
        <f>+'Aggregate Screens'!A41</f>
        <v>108</v>
      </c>
      <c r="C46" t="str">
        <f>+'Aggregate Screens'!B41</f>
        <v>TRI-STATE MEMORIAL HOSPITAL</v>
      </c>
      <c r="D46" s="10">
        <f>ROUND(+'Aggregate Screens'!AR41,0)</f>
        <v>6230</v>
      </c>
      <c r="E46" s="10">
        <f>ROUND(+'Aggregate Screens'!AU41,0)</f>
        <v>25</v>
      </c>
      <c r="F46" s="12">
        <f t="shared" si="0"/>
        <v>0.6827</v>
      </c>
      <c r="G46" s="10">
        <f>ROUND(+'Aggregate Screens'!AR146,0)</f>
        <v>0</v>
      </c>
      <c r="H46" s="10">
        <f>ROUND(+'Aggregate Screens'!AU146,0)</f>
        <v>0</v>
      </c>
      <c r="I46" s="12">
        <f t="shared" si="1"/>
      </c>
      <c r="K46" s="12">
        <f t="shared" si="2"/>
      </c>
    </row>
    <row r="47" spans="2:11" ht="12">
      <c r="B47">
        <f>+'Aggregate Screens'!A42</f>
        <v>111</v>
      </c>
      <c r="C47" t="str">
        <f>+'Aggregate Screens'!B42</f>
        <v>EAST ADAMS RURAL HOSPITAL</v>
      </c>
      <c r="D47" s="10">
        <f>ROUND(+'Aggregate Screens'!AR42,0)</f>
        <v>379</v>
      </c>
      <c r="E47" s="10">
        <f>ROUND(+'Aggregate Screens'!AU42,0)</f>
        <v>8</v>
      </c>
      <c r="F47" s="12">
        <f t="shared" si="0"/>
        <v>0.1298</v>
      </c>
      <c r="G47" s="10">
        <f>ROUND(+'Aggregate Screens'!AR147,0)</f>
        <v>310</v>
      </c>
      <c r="H47" s="10">
        <f>ROUND(+'Aggregate Screens'!AU147,0)</f>
        <v>8</v>
      </c>
      <c r="I47" s="12">
        <f t="shared" si="1"/>
        <v>0.1062</v>
      </c>
      <c r="K47" s="12">
        <f t="shared" si="2"/>
        <v>-0.18181818181818177</v>
      </c>
    </row>
    <row r="48" spans="2:11" ht="12">
      <c r="B48">
        <f>+'Aggregate Screens'!A43</f>
        <v>125</v>
      </c>
      <c r="C48" t="str">
        <f>+'Aggregate Screens'!B43</f>
        <v>OTHELLO COMMUNITY HOSPITAL</v>
      </c>
      <c r="D48" s="10">
        <f>ROUND(+'Aggregate Screens'!AR43,0)</f>
        <v>2542</v>
      </c>
      <c r="E48" s="10">
        <f>ROUND(+'Aggregate Screens'!AU43,0)</f>
        <v>25</v>
      </c>
      <c r="F48" s="12">
        <f t="shared" si="0"/>
        <v>0.2786</v>
      </c>
      <c r="G48" s="10">
        <f>ROUND(+'Aggregate Screens'!AR148,0)</f>
        <v>2298</v>
      </c>
      <c r="H48" s="10">
        <f>ROUND(+'Aggregate Screens'!AU148,0)</f>
        <v>25</v>
      </c>
      <c r="I48" s="12">
        <f t="shared" si="1"/>
        <v>0.2518</v>
      </c>
      <c r="K48" s="12">
        <f t="shared" si="2"/>
        <v>-0.09619526202440776</v>
      </c>
    </row>
    <row r="49" spans="2:11" ht="12">
      <c r="B49">
        <f>+'Aggregate Screens'!A44</f>
        <v>126</v>
      </c>
      <c r="C49" t="str">
        <f>+'Aggregate Screens'!B44</f>
        <v>HIGHLINE MEDICAL CENTER</v>
      </c>
      <c r="D49" s="10">
        <f>ROUND(+'Aggregate Screens'!AR44,0)</f>
        <v>38753</v>
      </c>
      <c r="E49" s="10">
        <f>ROUND(+'Aggregate Screens'!AU44,0)</f>
        <v>176</v>
      </c>
      <c r="F49" s="12">
        <f t="shared" si="0"/>
        <v>0.6033</v>
      </c>
      <c r="G49" s="10">
        <f>ROUND(+'Aggregate Screens'!AR149,0)</f>
        <v>36125</v>
      </c>
      <c r="H49" s="10">
        <f>ROUND(+'Aggregate Screens'!AU149,0)</f>
        <v>176</v>
      </c>
      <c r="I49" s="12">
        <f t="shared" si="1"/>
        <v>0.5623</v>
      </c>
      <c r="K49" s="12">
        <f t="shared" si="2"/>
        <v>-0.0679595557765621</v>
      </c>
    </row>
    <row r="50" spans="2:11" ht="12">
      <c r="B50">
        <f>+'Aggregate Screens'!A45</f>
        <v>128</v>
      </c>
      <c r="C50" t="str">
        <f>+'Aggregate Screens'!B45</f>
        <v>UNIVERSITY OF WASHINGTON MEDICAL CENTER</v>
      </c>
      <c r="D50" s="10">
        <f>ROUND(+'Aggregate Screens'!AR45,0)</f>
        <v>115270</v>
      </c>
      <c r="E50" s="10">
        <f>ROUND(+'Aggregate Screens'!AU45,0)</f>
        <v>389</v>
      </c>
      <c r="F50" s="12">
        <f t="shared" si="0"/>
        <v>0.8118</v>
      </c>
      <c r="G50" s="10">
        <f>ROUND(+'Aggregate Screens'!AR150,0)</f>
        <v>113468</v>
      </c>
      <c r="H50" s="10">
        <f>ROUND(+'Aggregate Screens'!AU150,0)</f>
        <v>388</v>
      </c>
      <c r="I50" s="12">
        <f t="shared" si="1"/>
        <v>0.8012</v>
      </c>
      <c r="K50" s="12">
        <f t="shared" si="2"/>
        <v>-0.01305740330130567</v>
      </c>
    </row>
    <row r="51" spans="2:11" ht="12">
      <c r="B51">
        <f>+'Aggregate Screens'!A46</f>
        <v>129</v>
      </c>
      <c r="C51" t="str">
        <f>+'Aggregate Screens'!B46</f>
        <v>QUINCY VALLEY MEDICAL CENTER</v>
      </c>
      <c r="D51" s="10">
        <f>ROUND(+'Aggregate Screens'!AR46,0)</f>
        <v>6530</v>
      </c>
      <c r="E51" s="10">
        <f>ROUND(+'Aggregate Screens'!AU46,0)</f>
        <v>25</v>
      </c>
      <c r="F51" s="12">
        <f t="shared" si="0"/>
        <v>0.7156</v>
      </c>
      <c r="G51" s="10">
        <f>ROUND(+'Aggregate Screens'!AR151,0)</f>
        <v>6587</v>
      </c>
      <c r="H51" s="10">
        <f>ROUND(+'Aggregate Screens'!AU151,0)</f>
        <v>25</v>
      </c>
      <c r="I51" s="12">
        <f t="shared" si="1"/>
        <v>0.7219</v>
      </c>
      <c r="K51" s="12">
        <f t="shared" si="2"/>
        <v>0.008803801006148637</v>
      </c>
    </row>
    <row r="52" spans="2:11" ht="12">
      <c r="B52">
        <f>+'Aggregate Screens'!A47</f>
        <v>130</v>
      </c>
      <c r="C52" t="str">
        <f>+'Aggregate Screens'!B47</f>
        <v>NORTHWEST HOSPITAL &amp; MEDICAL CENTER</v>
      </c>
      <c r="D52" s="10">
        <f>ROUND(+'Aggregate Screens'!AR47,0)</f>
        <v>47132</v>
      </c>
      <c r="E52" s="10">
        <f>ROUND(+'Aggregate Screens'!AU47,0)</f>
        <v>187</v>
      </c>
      <c r="F52" s="12">
        <f t="shared" si="0"/>
        <v>0.6905</v>
      </c>
      <c r="G52" s="10">
        <f>ROUND(+'Aggregate Screens'!AR152,0)</f>
        <v>47046</v>
      </c>
      <c r="H52" s="10">
        <f>ROUND(+'Aggregate Screens'!AU152,0)</f>
        <v>212</v>
      </c>
      <c r="I52" s="12">
        <f t="shared" si="1"/>
        <v>0.608</v>
      </c>
      <c r="K52" s="12">
        <f t="shared" si="2"/>
        <v>-0.1194786386676322</v>
      </c>
    </row>
    <row r="53" spans="2:11" ht="12">
      <c r="B53">
        <f>+'Aggregate Screens'!A48</f>
        <v>131</v>
      </c>
      <c r="C53" t="str">
        <f>+'Aggregate Screens'!B48</f>
        <v>OVERLAKE HOSPITAL MEDICAL CENTER</v>
      </c>
      <c r="D53" s="10">
        <f>ROUND(+'Aggregate Screens'!AR48,0)</f>
        <v>62816</v>
      </c>
      <c r="E53" s="10">
        <f>ROUND(+'Aggregate Screens'!AU48,0)</f>
        <v>293</v>
      </c>
      <c r="F53" s="12">
        <f t="shared" si="0"/>
        <v>0.5874</v>
      </c>
      <c r="G53" s="10">
        <f>ROUND(+'Aggregate Screens'!AR153,0)</f>
        <v>74933</v>
      </c>
      <c r="H53" s="10">
        <f>ROUND(+'Aggregate Screens'!AU153,0)</f>
        <v>307</v>
      </c>
      <c r="I53" s="12">
        <f t="shared" si="1"/>
        <v>0.6687</v>
      </c>
      <c r="K53" s="12">
        <f t="shared" si="2"/>
        <v>0.13840653728294172</v>
      </c>
    </row>
    <row r="54" spans="2:11" ht="12">
      <c r="B54">
        <f>+'Aggregate Screens'!A49</f>
        <v>132</v>
      </c>
      <c r="C54" t="str">
        <f>+'Aggregate Screens'!B49</f>
        <v>SAINT CLARE HOSPITAL</v>
      </c>
      <c r="D54" s="10">
        <f>ROUND(+'Aggregate Screens'!AR49,0)</f>
        <v>29725</v>
      </c>
      <c r="E54" s="10">
        <f>ROUND(+'Aggregate Screens'!AU49,0)</f>
        <v>106</v>
      </c>
      <c r="F54" s="12">
        <f t="shared" si="0"/>
        <v>0.7683</v>
      </c>
      <c r="G54" s="10">
        <f>ROUND(+'Aggregate Screens'!AR154,0)</f>
        <v>29613</v>
      </c>
      <c r="H54" s="10">
        <f>ROUND(+'Aggregate Screens'!AU154,0)</f>
        <v>106</v>
      </c>
      <c r="I54" s="12">
        <f t="shared" si="1"/>
        <v>0.7654</v>
      </c>
      <c r="K54" s="12">
        <f t="shared" si="2"/>
        <v>-0.003774567226343839</v>
      </c>
    </row>
    <row r="55" spans="2:11" ht="12">
      <c r="B55">
        <f>+'Aggregate Screens'!A50</f>
        <v>134</v>
      </c>
      <c r="C55" t="str">
        <f>+'Aggregate Screens'!B50</f>
        <v>ISLAND HOSPITAL</v>
      </c>
      <c r="D55" s="10">
        <f>ROUND(+'Aggregate Screens'!AR50,0)</f>
        <v>10036</v>
      </c>
      <c r="E55" s="10">
        <f>ROUND(+'Aggregate Screens'!AU50,0)</f>
        <v>43</v>
      </c>
      <c r="F55" s="12">
        <f t="shared" si="0"/>
        <v>0.6394</v>
      </c>
      <c r="G55" s="10">
        <f>ROUND(+'Aggregate Screens'!AR155,0)</f>
        <v>9438</v>
      </c>
      <c r="H55" s="10">
        <f>ROUND(+'Aggregate Screens'!AU155,0)</f>
        <v>43</v>
      </c>
      <c r="I55" s="12">
        <f t="shared" si="1"/>
        <v>0.6013</v>
      </c>
      <c r="K55" s="12">
        <f t="shared" si="2"/>
        <v>-0.05958711291836105</v>
      </c>
    </row>
    <row r="56" spans="2:11" ht="12">
      <c r="B56">
        <f>+'Aggregate Screens'!A51</f>
        <v>137</v>
      </c>
      <c r="C56" t="str">
        <f>+'Aggregate Screens'!B51</f>
        <v>LINCOLN HOSPITAL</v>
      </c>
      <c r="D56" s="10">
        <f>ROUND(+'Aggregate Screens'!AR51,0)</f>
        <v>1395</v>
      </c>
      <c r="E56" s="10">
        <f>ROUND(+'Aggregate Screens'!AU51,0)</f>
        <v>92</v>
      </c>
      <c r="F56" s="12">
        <f t="shared" si="0"/>
        <v>0.0415</v>
      </c>
      <c r="G56" s="10">
        <f>ROUND(+'Aggregate Screens'!AR156,0)</f>
        <v>1376</v>
      </c>
      <c r="H56" s="10">
        <f>ROUND(+'Aggregate Screens'!AU156,0)</f>
        <v>60</v>
      </c>
      <c r="I56" s="12">
        <f t="shared" si="1"/>
        <v>0.0628</v>
      </c>
      <c r="K56" s="12">
        <f t="shared" si="2"/>
        <v>0.5132530120481926</v>
      </c>
    </row>
    <row r="57" spans="2:11" ht="12">
      <c r="B57">
        <f>+'Aggregate Screens'!A52</f>
        <v>138</v>
      </c>
      <c r="C57" t="str">
        <f>+'Aggregate Screens'!B52</f>
        <v>SWEDISH EDMONDS</v>
      </c>
      <c r="D57" s="10">
        <f>ROUND(+'Aggregate Screens'!AR52,0)</f>
        <v>32983</v>
      </c>
      <c r="E57" s="10">
        <f>ROUND(+'Aggregate Screens'!AU52,0)</f>
        <v>156</v>
      </c>
      <c r="F57" s="12">
        <f t="shared" si="0"/>
        <v>0.5793</v>
      </c>
      <c r="G57" s="10">
        <f>ROUND(+'Aggregate Screens'!AR157,0)</f>
        <v>33265</v>
      </c>
      <c r="H57" s="10">
        <f>ROUND(+'Aggregate Screens'!AU157,0)</f>
        <v>156</v>
      </c>
      <c r="I57" s="12">
        <f t="shared" si="1"/>
        <v>0.5842</v>
      </c>
      <c r="K57" s="12">
        <f t="shared" si="2"/>
        <v>0.00845848437769714</v>
      </c>
    </row>
    <row r="58" spans="2:11" ht="12">
      <c r="B58">
        <f>+'Aggregate Screens'!A53</f>
        <v>139</v>
      </c>
      <c r="C58" t="str">
        <f>+'Aggregate Screens'!B53</f>
        <v>PROVIDENCE HOLY FAMILY HOSPITAL</v>
      </c>
      <c r="D58" s="10">
        <f>ROUND(+'Aggregate Screens'!AR53,0)</f>
        <v>39788</v>
      </c>
      <c r="E58" s="10">
        <f>ROUND(+'Aggregate Screens'!AU53,0)</f>
        <v>182</v>
      </c>
      <c r="F58" s="12">
        <f t="shared" si="0"/>
        <v>0.5989</v>
      </c>
      <c r="G58" s="10">
        <f>ROUND(+'Aggregate Screens'!AR158,0)</f>
        <v>35862</v>
      </c>
      <c r="H58" s="10">
        <f>ROUND(+'Aggregate Screens'!AU158,0)</f>
        <v>182</v>
      </c>
      <c r="I58" s="12">
        <f t="shared" si="1"/>
        <v>0.5398</v>
      </c>
      <c r="K58" s="12">
        <f t="shared" si="2"/>
        <v>-0.0986809150108533</v>
      </c>
    </row>
    <row r="59" spans="2:11" ht="12">
      <c r="B59">
        <f>+'Aggregate Screens'!A54</f>
        <v>140</v>
      </c>
      <c r="C59" t="str">
        <f>+'Aggregate Screens'!B54</f>
        <v>KITTITAS VALLEY HOSPITAL</v>
      </c>
      <c r="D59" s="10">
        <f>ROUND(+'Aggregate Screens'!AR54,0)</f>
        <v>3870</v>
      </c>
      <c r="E59" s="10">
        <f>ROUND(+'Aggregate Screens'!AU54,0)</f>
        <v>25</v>
      </c>
      <c r="F59" s="12">
        <f t="shared" si="0"/>
        <v>0.4241</v>
      </c>
      <c r="G59" s="10">
        <f>ROUND(+'Aggregate Screens'!AR159,0)</f>
        <v>4061</v>
      </c>
      <c r="H59" s="10">
        <f>ROUND(+'Aggregate Screens'!AU159,0)</f>
        <v>25</v>
      </c>
      <c r="I59" s="12">
        <f t="shared" si="1"/>
        <v>0.445</v>
      </c>
      <c r="K59" s="12">
        <f t="shared" si="2"/>
        <v>0.04928082999292638</v>
      </c>
    </row>
    <row r="60" spans="2:11" ht="12">
      <c r="B60">
        <f>+'Aggregate Screens'!A55</f>
        <v>141</v>
      </c>
      <c r="C60" t="str">
        <f>+'Aggregate Screens'!B55</f>
        <v>DAYTON GENERAL HOSPITAL</v>
      </c>
      <c r="D60" s="10">
        <f>ROUND(+'Aggregate Screens'!AR55,0)</f>
        <v>292</v>
      </c>
      <c r="E60" s="10">
        <f>ROUND(+'Aggregate Screens'!AU55,0)</f>
        <v>59</v>
      </c>
      <c r="F60" s="12">
        <f t="shared" si="0"/>
        <v>0.0136</v>
      </c>
      <c r="G60" s="10">
        <f>ROUND(+'Aggregate Screens'!AR160,0)</f>
        <v>0</v>
      </c>
      <c r="H60" s="10">
        <f>ROUND(+'Aggregate Screens'!AU160,0)</f>
        <v>0</v>
      </c>
      <c r="I60" s="12">
        <f t="shared" si="1"/>
      </c>
      <c r="K60" s="12">
        <f t="shared" si="2"/>
      </c>
    </row>
    <row r="61" spans="2:11" ht="12">
      <c r="B61">
        <f>+'Aggregate Screens'!A56</f>
        <v>142</v>
      </c>
      <c r="C61" t="str">
        <f>+'Aggregate Screens'!B56</f>
        <v>HARRISON MEDICAL CENTER</v>
      </c>
      <c r="D61" s="10">
        <f>ROUND(+'Aggregate Screens'!AR56,0)</f>
        <v>66756</v>
      </c>
      <c r="E61" s="10">
        <f>ROUND(+'Aggregate Screens'!AU56,0)</f>
        <v>254</v>
      </c>
      <c r="F61" s="12">
        <f t="shared" si="0"/>
        <v>0.7201</v>
      </c>
      <c r="G61" s="10">
        <f>ROUND(+'Aggregate Screens'!AR161,0)</f>
        <v>64997</v>
      </c>
      <c r="H61" s="10">
        <f>ROUND(+'Aggregate Screens'!AU161,0)</f>
        <v>273</v>
      </c>
      <c r="I61" s="12">
        <f t="shared" si="1"/>
        <v>0.6523</v>
      </c>
      <c r="K61" s="12">
        <f t="shared" si="2"/>
        <v>-0.0941535897791973</v>
      </c>
    </row>
    <row r="62" spans="2:11" ht="12">
      <c r="B62">
        <f>+'Aggregate Screens'!A57</f>
        <v>145</v>
      </c>
      <c r="C62" t="str">
        <f>+'Aggregate Screens'!B57</f>
        <v>PEACEHEALTH SAINT JOSEPH HOSPITAL</v>
      </c>
      <c r="D62" s="10">
        <f>ROUND(+'Aggregate Screens'!AR57,0)</f>
        <v>57801</v>
      </c>
      <c r="E62" s="10">
        <f>ROUND(+'Aggregate Screens'!AU57,0)</f>
        <v>243</v>
      </c>
      <c r="F62" s="12">
        <f t="shared" si="0"/>
        <v>0.6517</v>
      </c>
      <c r="G62" s="10">
        <f>ROUND(+'Aggregate Screens'!AR162,0)</f>
        <v>59414</v>
      </c>
      <c r="H62" s="10">
        <f>ROUND(+'Aggregate Screens'!AU162,0)</f>
        <v>253</v>
      </c>
      <c r="I62" s="12">
        <f t="shared" si="1"/>
        <v>0.6434</v>
      </c>
      <c r="K62" s="12">
        <f t="shared" si="2"/>
        <v>-0.01273592143624358</v>
      </c>
    </row>
    <row r="63" spans="2:11" ht="12">
      <c r="B63">
        <f>+'Aggregate Screens'!A58</f>
        <v>147</v>
      </c>
      <c r="C63" t="str">
        <f>+'Aggregate Screens'!B58</f>
        <v>MID VALLEY HOSPITAL</v>
      </c>
      <c r="D63" s="10">
        <f>ROUND(+'Aggregate Screens'!AR58,0)</f>
        <v>4311</v>
      </c>
      <c r="E63" s="10">
        <f>ROUND(+'Aggregate Screens'!AU58,0)</f>
        <v>30</v>
      </c>
      <c r="F63" s="12">
        <f t="shared" si="0"/>
        <v>0.3937</v>
      </c>
      <c r="G63" s="10">
        <f>ROUND(+'Aggregate Screens'!AR163,0)</f>
        <v>3748</v>
      </c>
      <c r="H63" s="10">
        <f>ROUND(+'Aggregate Screens'!AU163,0)</f>
        <v>30</v>
      </c>
      <c r="I63" s="12">
        <f t="shared" si="1"/>
        <v>0.3423</v>
      </c>
      <c r="K63" s="12">
        <f t="shared" si="2"/>
        <v>-0.13055626111252228</v>
      </c>
    </row>
    <row r="64" spans="2:11" ht="12">
      <c r="B64">
        <f>+'Aggregate Screens'!A59</f>
        <v>148</v>
      </c>
      <c r="C64" t="str">
        <f>+'Aggregate Screens'!B59</f>
        <v>KINDRED HOSPITAL - SEATTLE</v>
      </c>
      <c r="D64" s="10">
        <f>ROUND(+'Aggregate Screens'!AR59,0)</f>
        <v>11076</v>
      </c>
      <c r="E64" s="10">
        <f>ROUND(+'Aggregate Screens'!AU59,0)</f>
        <v>49</v>
      </c>
      <c r="F64" s="12">
        <f t="shared" si="0"/>
        <v>0.6193</v>
      </c>
      <c r="G64" s="10">
        <f>ROUND(+'Aggregate Screens'!AR164,0)</f>
        <v>10611</v>
      </c>
      <c r="H64" s="10">
        <f>ROUND(+'Aggregate Screens'!AU164,0)</f>
        <v>42</v>
      </c>
      <c r="I64" s="12">
        <f t="shared" si="1"/>
        <v>0.6922</v>
      </c>
      <c r="K64" s="12">
        <f t="shared" si="2"/>
        <v>0.11771354755368968</v>
      </c>
    </row>
    <row r="65" spans="2:11" ht="12">
      <c r="B65">
        <f>+'Aggregate Screens'!A60</f>
        <v>150</v>
      </c>
      <c r="C65" t="str">
        <f>+'Aggregate Screens'!B60</f>
        <v>COULEE COMMUNITY HOSPITAL</v>
      </c>
      <c r="D65" s="10">
        <f>ROUND(+'Aggregate Screens'!AR60,0)</f>
        <v>914</v>
      </c>
      <c r="E65" s="10">
        <f>ROUND(+'Aggregate Screens'!AU60,0)</f>
        <v>25</v>
      </c>
      <c r="F65" s="12">
        <f t="shared" si="0"/>
        <v>0.1002</v>
      </c>
      <c r="G65" s="10">
        <f>ROUND(+'Aggregate Screens'!AR165,0)</f>
        <v>1062</v>
      </c>
      <c r="H65" s="10">
        <f>ROUND(+'Aggregate Screens'!AU165,0)</f>
        <v>25</v>
      </c>
      <c r="I65" s="12">
        <f t="shared" si="1"/>
        <v>0.1164</v>
      </c>
      <c r="K65" s="12">
        <f t="shared" si="2"/>
        <v>0.16167664670658688</v>
      </c>
    </row>
    <row r="66" spans="2:11" ht="12">
      <c r="B66">
        <f>+'Aggregate Screens'!A61</f>
        <v>152</v>
      </c>
      <c r="C66" t="str">
        <f>+'Aggregate Screens'!B61</f>
        <v>MASON GENERAL HOSPITAL</v>
      </c>
      <c r="D66" s="10">
        <f>ROUND(+'Aggregate Screens'!AR61,0)</f>
        <v>5472</v>
      </c>
      <c r="E66" s="10">
        <f>ROUND(+'Aggregate Screens'!AU61,0)</f>
        <v>25</v>
      </c>
      <c r="F66" s="12">
        <f t="shared" si="0"/>
        <v>0.5997</v>
      </c>
      <c r="G66" s="10">
        <f>ROUND(+'Aggregate Screens'!AR166,0)</f>
        <v>5303</v>
      </c>
      <c r="H66" s="10">
        <f>ROUND(+'Aggregate Screens'!AU166,0)</f>
        <v>25</v>
      </c>
      <c r="I66" s="12">
        <f t="shared" si="1"/>
        <v>0.5812</v>
      </c>
      <c r="K66" s="12">
        <f t="shared" si="2"/>
        <v>-0.030848757712189312</v>
      </c>
    </row>
    <row r="67" spans="2:11" ht="12">
      <c r="B67">
        <f>+'Aggregate Screens'!A62</f>
        <v>153</v>
      </c>
      <c r="C67" t="str">
        <f>+'Aggregate Screens'!B62</f>
        <v>WHITMAN HOSPITAL AND MEDICAL CENTER</v>
      </c>
      <c r="D67" s="10">
        <f>ROUND(+'Aggregate Screens'!AR62,0)</f>
        <v>3120</v>
      </c>
      <c r="E67" s="10">
        <f>ROUND(+'Aggregate Screens'!AU62,0)</f>
        <v>25</v>
      </c>
      <c r="F67" s="12">
        <f t="shared" si="0"/>
        <v>0.3419</v>
      </c>
      <c r="G67" s="10">
        <f>ROUND(+'Aggregate Screens'!AR167,0)</f>
        <v>2995</v>
      </c>
      <c r="H67" s="10">
        <f>ROUND(+'Aggregate Screens'!AU167,0)</f>
        <v>25</v>
      </c>
      <c r="I67" s="12">
        <f t="shared" si="1"/>
        <v>0.3282</v>
      </c>
      <c r="K67" s="12">
        <f t="shared" si="2"/>
        <v>-0.04007019596373207</v>
      </c>
    </row>
    <row r="68" spans="2:11" ht="12">
      <c r="B68">
        <f>+'Aggregate Screens'!A63</f>
        <v>155</v>
      </c>
      <c r="C68" t="str">
        <f>+'Aggregate Screens'!B63</f>
        <v>VALLEY MEDICAL CENTER</v>
      </c>
      <c r="D68" s="10">
        <f>ROUND(+'Aggregate Screens'!AR63,0)</f>
        <v>54436</v>
      </c>
      <c r="E68" s="10">
        <f>ROUND(+'Aggregate Screens'!AU63,0)</f>
        <v>245</v>
      </c>
      <c r="F68" s="12">
        <f t="shared" si="0"/>
        <v>0.6087</v>
      </c>
      <c r="G68" s="10">
        <f>ROUND(+'Aggregate Screens'!AR168,0)</f>
        <v>54391</v>
      </c>
      <c r="H68" s="10">
        <f>ROUND(+'Aggregate Screens'!AU168,0)</f>
        <v>243</v>
      </c>
      <c r="I68" s="12">
        <f t="shared" si="1"/>
        <v>0.6132</v>
      </c>
      <c r="K68" s="12">
        <f t="shared" si="2"/>
        <v>0.007392804337111869</v>
      </c>
    </row>
    <row r="69" spans="2:11" ht="12">
      <c r="B69">
        <f>+'Aggregate Screens'!A64</f>
        <v>156</v>
      </c>
      <c r="C69" t="str">
        <f>+'Aggregate Screens'!B64</f>
        <v>WHIDBEY GENERAL HOSPITAL</v>
      </c>
      <c r="D69" s="10">
        <f>ROUND(+'Aggregate Screens'!AR64,0)</f>
        <v>5754</v>
      </c>
      <c r="E69" s="10">
        <f>ROUND(+'Aggregate Screens'!AU64,0)</f>
        <v>25</v>
      </c>
      <c r="F69" s="12">
        <f t="shared" si="0"/>
        <v>0.6306</v>
      </c>
      <c r="G69" s="10">
        <f>ROUND(+'Aggregate Screens'!AR169,0)</f>
        <v>5131</v>
      </c>
      <c r="H69" s="10">
        <f>ROUND(+'Aggregate Screens'!AU169,0)</f>
        <v>25</v>
      </c>
      <c r="I69" s="12">
        <f t="shared" si="1"/>
        <v>0.5623</v>
      </c>
      <c r="K69" s="12">
        <f t="shared" si="2"/>
        <v>-0.1083095464636854</v>
      </c>
    </row>
    <row r="70" spans="2:11" ht="12">
      <c r="B70">
        <f>+'Aggregate Screens'!A65</f>
        <v>157</v>
      </c>
      <c r="C70" t="str">
        <f>+'Aggregate Screens'!B65</f>
        <v>SAINT LUKES REHABILIATION INSTITUTE</v>
      </c>
      <c r="D70" s="10">
        <f>ROUND(+'Aggregate Screens'!AR65,0)</f>
        <v>22478</v>
      </c>
      <c r="E70" s="10">
        <f>ROUND(+'Aggregate Screens'!AU65,0)</f>
        <v>72</v>
      </c>
      <c r="F70" s="12">
        <f t="shared" si="0"/>
        <v>0.8553</v>
      </c>
      <c r="G70" s="10">
        <f>ROUND(+'Aggregate Screens'!AR170,0)</f>
        <v>22602</v>
      </c>
      <c r="H70" s="10">
        <f>ROUND(+'Aggregate Screens'!AU170,0)</f>
        <v>72</v>
      </c>
      <c r="I70" s="12">
        <f t="shared" si="1"/>
        <v>0.86</v>
      </c>
      <c r="K70" s="12">
        <f t="shared" si="2"/>
        <v>0.005495147901321218</v>
      </c>
    </row>
    <row r="71" spans="2:11" ht="12">
      <c r="B71">
        <f>+'Aggregate Screens'!A66</f>
        <v>158</v>
      </c>
      <c r="C71" t="str">
        <f>+'Aggregate Screens'!B66</f>
        <v>CASCADE MEDICAL CENTER</v>
      </c>
      <c r="D71" s="10">
        <f>ROUND(+'Aggregate Screens'!AR66,0)</f>
        <v>249</v>
      </c>
      <c r="E71" s="10">
        <f>ROUND(+'Aggregate Screens'!AU66,0)</f>
        <v>6</v>
      </c>
      <c r="F71" s="12">
        <f t="shared" si="0"/>
        <v>0.1137</v>
      </c>
      <c r="G71" s="10">
        <f>ROUND(+'Aggregate Screens'!AR171,0)</f>
        <v>282</v>
      </c>
      <c r="H71" s="10">
        <f>ROUND(+'Aggregate Screens'!AU171,0)</f>
        <v>6</v>
      </c>
      <c r="I71" s="12">
        <f t="shared" si="1"/>
        <v>0.1288</v>
      </c>
      <c r="K71" s="12">
        <f t="shared" si="2"/>
        <v>0.1328056288478452</v>
      </c>
    </row>
    <row r="72" spans="2:11" ht="12">
      <c r="B72">
        <f>+'Aggregate Screens'!A67</f>
        <v>159</v>
      </c>
      <c r="C72" t="str">
        <f>+'Aggregate Screens'!B67</f>
        <v>PROVIDENCE SAINT PETER HOSPITAL</v>
      </c>
      <c r="D72" s="10">
        <f>ROUND(+'Aggregate Screens'!AR67,0)</f>
        <v>74665</v>
      </c>
      <c r="E72" s="10">
        <f>ROUND(+'Aggregate Screens'!AU67,0)</f>
        <v>338</v>
      </c>
      <c r="F72" s="12">
        <f t="shared" si="0"/>
        <v>0.6052</v>
      </c>
      <c r="G72" s="10">
        <f>ROUND(+'Aggregate Screens'!AR172,0)</f>
        <v>78679</v>
      </c>
      <c r="H72" s="10">
        <f>ROUND(+'Aggregate Screens'!AU172,0)</f>
        <v>337</v>
      </c>
      <c r="I72" s="12">
        <f t="shared" si="1"/>
        <v>0.6396</v>
      </c>
      <c r="K72" s="12">
        <f t="shared" si="2"/>
        <v>0.05684071381361533</v>
      </c>
    </row>
    <row r="73" spans="2:11" ht="12">
      <c r="B73">
        <f>+'Aggregate Screens'!A68</f>
        <v>161</v>
      </c>
      <c r="C73" t="str">
        <f>+'Aggregate Screens'!B68</f>
        <v>KADLEC REGIONAL MEDICAL CENTER</v>
      </c>
      <c r="D73" s="10">
        <f>ROUND(+'Aggregate Screens'!AR68,0)</f>
        <v>44965</v>
      </c>
      <c r="E73" s="10">
        <f>ROUND(+'Aggregate Screens'!AU68,0)</f>
        <v>188</v>
      </c>
      <c r="F73" s="12">
        <f t="shared" si="0"/>
        <v>0.6553</v>
      </c>
      <c r="G73" s="10">
        <f>ROUND(+'Aggregate Screens'!AR173,0)</f>
        <v>51071</v>
      </c>
      <c r="H73" s="10">
        <f>ROUND(+'Aggregate Screens'!AU173,0)</f>
        <v>188</v>
      </c>
      <c r="I73" s="12">
        <f t="shared" si="1"/>
        <v>0.7443</v>
      </c>
      <c r="K73" s="12">
        <f t="shared" si="2"/>
        <v>0.13581565695101472</v>
      </c>
    </row>
    <row r="74" spans="2:11" ht="12">
      <c r="B74">
        <f>+'Aggregate Screens'!A69</f>
        <v>162</v>
      </c>
      <c r="C74" t="str">
        <f>+'Aggregate Screens'!B69</f>
        <v>PROVIDENCE SACRED HEART MEDICAL CENTER</v>
      </c>
      <c r="D74" s="10">
        <f>ROUND(+'Aggregate Screens'!AR69,0)</f>
        <v>160918</v>
      </c>
      <c r="E74" s="10">
        <f>ROUND(+'Aggregate Screens'!AU69,0)</f>
        <v>623</v>
      </c>
      <c r="F74" s="12">
        <f t="shared" si="0"/>
        <v>0.7077</v>
      </c>
      <c r="G74" s="10">
        <f>ROUND(+'Aggregate Screens'!AR174,0)</f>
        <v>160576</v>
      </c>
      <c r="H74" s="10">
        <f>ROUND(+'Aggregate Screens'!AU174,0)</f>
        <v>628</v>
      </c>
      <c r="I74" s="12">
        <f t="shared" si="1"/>
        <v>0.7005</v>
      </c>
      <c r="K74" s="12">
        <f t="shared" si="2"/>
        <v>-0.010173802458668946</v>
      </c>
    </row>
    <row r="75" spans="2:11" ht="12">
      <c r="B75">
        <f>+'Aggregate Screens'!A70</f>
        <v>164</v>
      </c>
      <c r="C75" t="str">
        <f>+'Aggregate Screens'!B70</f>
        <v>EVERGREEN HOSPITAL MEDICAL CENTER</v>
      </c>
      <c r="D75" s="10">
        <f>ROUND(+'Aggregate Screens'!AR70,0)</f>
        <v>51994</v>
      </c>
      <c r="E75" s="10">
        <f>ROUND(+'Aggregate Screens'!AU70,0)</f>
        <v>227</v>
      </c>
      <c r="F75" s="12">
        <f aca="true" t="shared" si="3" ref="F75:F106">IF(D75=0,"",IF(E75=0,"",ROUND(+D75/(E75*365),4)))</f>
        <v>0.6275</v>
      </c>
      <c r="G75" s="10">
        <f>ROUND(+'Aggregate Screens'!AR175,0)</f>
        <v>51442</v>
      </c>
      <c r="H75" s="10">
        <f>ROUND(+'Aggregate Screens'!AU175,0)</f>
        <v>275</v>
      </c>
      <c r="I75" s="12">
        <f aca="true" t="shared" si="4" ref="I75:I106">IF(G75=0,"",IF(H75=0,"",ROUND(+G75/(H75*365),4)))</f>
        <v>0.5125</v>
      </c>
      <c r="K75" s="12">
        <f aca="true" t="shared" si="5" ref="K75:K106">IF(D75=0,"",IF(E75=0,"",IF(G75=0,"",IF(H75=0,"",+I75/F75-1))))</f>
        <v>-0.18326693227091628</v>
      </c>
    </row>
    <row r="76" spans="2:11" ht="12">
      <c r="B76">
        <f>+'Aggregate Screens'!A71</f>
        <v>165</v>
      </c>
      <c r="C76" t="str">
        <f>+'Aggregate Screens'!B71</f>
        <v>LAKE CHELAN COMMUNITY HOSPITAL</v>
      </c>
      <c r="D76" s="10">
        <f>ROUND(+'Aggregate Screens'!AR71,0)</f>
        <v>918</v>
      </c>
      <c r="E76" s="10">
        <f>ROUND(+'Aggregate Screens'!AU71,0)</f>
        <v>25</v>
      </c>
      <c r="F76" s="12">
        <f t="shared" si="3"/>
        <v>0.1006</v>
      </c>
      <c r="G76" s="10">
        <f>ROUND(+'Aggregate Screens'!AR176,0)</f>
        <v>996</v>
      </c>
      <c r="H76" s="10">
        <f>ROUND(+'Aggregate Screens'!AU176,0)</f>
        <v>25</v>
      </c>
      <c r="I76" s="12">
        <f t="shared" si="4"/>
        <v>0.1092</v>
      </c>
      <c r="K76" s="12">
        <f t="shared" si="5"/>
        <v>0.08548707753479134</v>
      </c>
    </row>
    <row r="77" spans="2:11" ht="12">
      <c r="B77">
        <f>+'Aggregate Screens'!A72</f>
        <v>167</v>
      </c>
      <c r="C77" t="str">
        <f>+'Aggregate Screens'!B72</f>
        <v>FERRY COUNTY MEMORIAL HOSPITAL</v>
      </c>
      <c r="D77" s="10">
        <f>ROUND(+'Aggregate Screens'!AR72,0)</f>
        <v>394</v>
      </c>
      <c r="E77" s="10">
        <f>ROUND(+'Aggregate Screens'!AU72,0)</f>
        <v>25</v>
      </c>
      <c r="F77" s="12">
        <f t="shared" si="3"/>
        <v>0.0432</v>
      </c>
      <c r="G77" s="10">
        <f>ROUND(+'Aggregate Screens'!AR177,0)</f>
        <v>215</v>
      </c>
      <c r="H77" s="10">
        <f>ROUND(+'Aggregate Screens'!AU177,0)</f>
        <v>25</v>
      </c>
      <c r="I77" s="12">
        <f t="shared" si="4"/>
        <v>0.0236</v>
      </c>
      <c r="K77" s="12">
        <f t="shared" si="5"/>
        <v>-0.4537037037037037</v>
      </c>
    </row>
    <row r="78" spans="2:11" ht="12">
      <c r="B78">
        <f>+'Aggregate Screens'!A73</f>
        <v>168</v>
      </c>
      <c r="C78" t="str">
        <f>+'Aggregate Screens'!B73</f>
        <v>CENTRAL WASHINGTON HOSPITAL</v>
      </c>
      <c r="D78" s="10">
        <f>ROUND(+'Aggregate Screens'!AR73,0)</f>
        <v>34652</v>
      </c>
      <c r="E78" s="10">
        <f>ROUND(+'Aggregate Screens'!AU73,0)</f>
        <v>206</v>
      </c>
      <c r="F78" s="12">
        <f t="shared" si="3"/>
        <v>0.4609</v>
      </c>
      <c r="G78" s="10">
        <f>ROUND(+'Aggregate Screens'!AR178,0)</f>
        <v>34264</v>
      </c>
      <c r="H78" s="10">
        <f>ROUND(+'Aggregate Screens'!AU178,0)</f>
        <v>206</v>
      </c>
      <c r="I78" s="12">
        <f t="shared" si="4"/>
        <v>0.4557</v>
      </c>
      <c r="K78" s="12">
        <f t="shared" si="5"/>
        <v>-0.011282273812106669</v>
      </c>
    </row>
    <row r="79" spans="2:11" ht="12">
      <c r="B79">
        <f>+'Aggregate Screens'!A74</f>
        <v>169</v>
      </c>
      <c r="C79" t="str">
        <f>+'Aggregate Screens'!B74</f>
        <v>GROUP HEALTH EASTSIDE</v>
      </c>
      <c r="D79" s="10">
        <f>ROUND(+'Aggregate Screens'!AR74,0)</f>
        <v>6838</v>
      </c>
      <c r="E79" s="10">
        <f>ROUND(+'Aggregate Screens'!AU74,0)</f>
        <v>132</v>
      </c>
      <c r="F79" s="12">
        <f t="shared" si="3"/>
        <v>0.1419</v>
      </c>
      <c r="G79" s="10">
        <f>ROUND(+'Aggregate Screens'!AR179,0)</f>
        <v>0</v>
      </c>
      <c r="H79" s="10">
        <f>ROUND(+'Aggregate Screens'!AU179,0)</f>
        <v>0</v>
      </c>
      <c r="I79" s="12">
        <f t="shared" si="4"/>
      </c>
      <c r="K79" s="12">
        <f t="shared" si="5"/>
      </c>
    </row>
    <row r="80" spans="2:11" ht="12">
      <c r="B80">
        <f>+'Aggregate Screens'!A75</f>
        <v>170</v>
      </c>
      <c r="C80" t="str">
        <f>+'Aggregate Screens'!B75</f>
        <v>SOUTHWEST WASHINGTON MEDICAL CENTER</v>
      </c>
      <c r="D80" s="10">
        <f>ROUND(+'Aggregate Screens'!AR75,0)</f>
        <v>86173</v>
      </c>
      <c r="E80" s="10">
        <f>ROUND(+'Aggregate Screens'!AU75,0)</f>
        <v>353</v>
      </c>
      <c r="F80" s="12">
        <f t="shared" si="3"/>
        <v>0.6688</v>
      </c>
      <c r="G80" s="10">
        <f>ROUND(+'Aggregate Screens'!AR180,0)</f>
        <v>89866</v>
      </c>
      <c r="H80" s="10">
        <f>ROUND(+'Aggregate Screens'!AU180,0)</f>
        <v>368</v>
      </c>
      <c r="I80" s="12">
        <f t="shared" si="4"/>
        <v>0.669</v>
      </c>
      <c r="K80" s="12">
        <f t="shared" si="5"/>
        <v>0.0002990430622011875</v>
      </c>
    </row>
    <row r="81" spans="2:11" ht="12">
      <c r="B81">
        <f>+'Aggregate Screens'!A76</f>
        <v>172</v>
      </c>
      <c r="C81" t="str">
        <f>+'Aggregate Screens'!B76</f>
        <v>PULLMAN REGIONAL HOSPITAL</v>
      </c>
      <c r="D81" s="10">
        <f>ROUND(+'Aggregate Screens'!AR76,0)</f>
        <v>4236</v>
      </c>
      <c r="E81" s="10">
        <f>ROUND(+'Aggregate Screens'!AU76,0)</f>
        <v>25</v>
      </c>
      <c r="F81" s="12">
        <f t="shared" si="3"/>
        <v>0.4642</v>
      </c>
      <c r="G81" s="10">
        <f>ROUND(+'Aggregate Screens'!AR181,0)</f>
        <v>4008</v>
      </c>
      <c r="H81" s="10">
        <f>ROUND(+'Aggregate Screens'!AU181,0)</f>
        <v>25</v>
      </c>
      <c r="I81" s="12">
        <f t="shared" si="4"/>
        <v>0.4392</v>
      </c>
      <c r="K81" s="12">
        <f t="shared" si="5"/>
        <v>-0.05385609651012502</v>
      </c>
    </row>
    <row r="82" spans="2:11" ht="12">
      <c r="B82">
        <f>+'Aggregate Screens'!A77</f>
        <v>173</v>
      </c>
      <c r="C82" t="str">
        <f>+'Aggregate Screens'!B77</f>
        <v>MORTON GENERAL HOSPITAL</v>
      </c>
      <c r="D82" s="10">
        <f>ROUND(+'Aggregate Screens'!AR77,0)</f>
        <v>1129</v>
      </c>
      <c r="E82" s="10">
        <f>ROUND(+'Aggregate Screens'!AU77,0)</f>
        <v>25</v>
      </c>
      <c r="F82" s="12">
        <f t="shared" si="3"/>
        <v>0.1237</v>
      </c>
      <c r="G82" s="10">
        <f>ROUND(+'Aggregate Screens'!AR182,0)</f>
        <v>1102</v>
      </c>
      <c r="H82" s="10">
        <f>ROUND(+'Aggregate Screens'!AU182,0)</f>
        <v>25</v>
      </c>
      <c r="I82" s="12">
        <f t="shared" si="4"/>
        <v>0.1208</v>
      </c>
      <c r="K82" s="12">
        <f t="shared" si="5"/>
        <v>-0.023443815683104274</v>
      </c>
    </row>
    <row r="83" spans="2:11" ht="12">
      <c r="B83">
        <f>+'Aggregate Screens'!A78</f>
        <v>175</v>
      </c>
      <c r="C83" t="str">
        <f>+'Aggregate Screens'!B78</f>
        <v>MARY BRIDGE CHILDRENS HEALTH CENTER</v>
      </c>
      <c r="D83" s="10">
        <f>ROUND(+'Aggregate Screens'!AR78,0)</f>
        <v>14876</v>
      </c>
      <c r="E83" s="10">
        <f>ROUND(+'Aggregate Screens'!AU78,0)</f>
        <v>67</v>
      </c>
      <c r="F83" s="12">
        <f t="shared" si="3"/>
        <v>0.6083</v>
      </c>
      <c r="G83" s="10">
        <f>ROUND(+'Aggregate Screens'!AR183,0)</f>
        <v>14990</v>
      </c>
      <c r="H83" s="10">
        <f>ROUND(+'Aggregate Screens'!AU183,0)</f>
        <v>72</v>
      </c>
      <c r="I83" s="12">
        <f t="shared" si="4"/>
        <v>0.5704</v>
      </c>
      <c r="K83" s="12">
        <f t="shared" si="5"/>
        <v>-0.062304783823771026</v>
      </c>
    </row>
    <row r="84" spans="2:11" ht="12">
      <c r="B84">
        <f>+'Aggregate Screens'!A79</f>
        <v>176</v>
      </c>
      <c r="C84" t="str">
        <f>+'Aggregate Screens'!B79</f>
        <v>TACOMA GENERAL ALLENMORE HOSPITAL</v>
      </c>
      <c r="D84" s="10">
        <f>ROUND(+'Aggregate Screens'!AR79,0)</f>
        <v>83895</v>
      </c>
      <c r="E84" s="10">
        <f>ROUND(+'Aggregate Screens'!AU79,0)</f>
        <v>410</v>
      </c>
      <c r="F84" s="12">
        <f t="shared" si="3"/>
        <v>0.5606</v>
      </c>
      <c r="G84" s="10">
        <f>ROUND(+'Aggregate Screens'!AR184,0)</f>
        <v>86086</v>
      </c>
      <c r="H84" s="10">
        <f>ROUND(+'Aggregate Screens'!AU184,0)</f>
        <v>418</v>
      </c>
      <c r="I84" s="12">
        <f t="shared" si="4"/>
        <v>0.5642</v>
      </c>
      <c r="K84" s="12">
        <f t="shared" si="5"/>
        <v>0.006421691045308764</v>
      </c>
    </row>
    <row r="85" spans="2:11" ht="12">
      <c r="B85">
        <f>+'Aggregate Screens'!A80</f>
        <v>178</v>
      </c>
      <c r="C85" t="str">
        <f>+'Aggregate Screens'!B80</f>
        <v>DEER PARK HOSPITAL</v>
      </c>
      <c r="D85" s="10">
        <f>ROUND(+'Aggregate Screens'!AR80,0)</f>
        <v>54</v>
      </c>
      <c r="E85" s="10">
        <f>ROUND(+'Aggregate Screens'!AU80,0)</f>
        <v>3</v>
      </c>
      <c r="F85" s="12">
        <f t="shared" si="3"/>
        <v>0.0493</v>
      </c>
      <c r="G85" s="10">
        <f>ROUND(+'Aggregate Screens'!AR185,0)</f>
        <v>0</v>
      </c>
      <c r="H85" s="10">
        <f>ROUND(+'Aggregate Screens'!AU185,0)</f>
        <v>0</v>
      </c>
      <c r="I85" s="12">
        <f t="shared" si="4"/>
      </c>
      <c r="K85" s="12">
        <f t="shared" si="5"/>
      </c>
    </row>
    <row r="86" spans="2:11" ht="12">
      <c r="B86">
        <f>+'Aggregate Screens'!A81</f>
        <v>180</v>
      </c>
      <c r="C86" t="str">
        <f>+'Aggregate Screens'!B81</f>
        <v>VALLEY HOSPITAL AND MEDICAL CENTER</v>
      </c>
      <c r="D86" s="10">
        <f>ROUND(+'Aggregate Screens'!AR81,0)</f>
        <v>12994</v>
      </c>
      <c r="E86" s="10">
        <f>ROUND(+'Aggregate Screens'!AU81,0)</f>
        <v>93</v>
      </c>
      <c r="F86" s="12">
        <f t="shared" si="3"/>
        <v>0.3828</v>
      </c>
      <c r="G86" s="10">
        <f>ROUND(+'Aggregate Screens'!AR186,0)</f>
        <v>19612</v>
      </c>
      <c r="H86" s="10">
        <f>ROUND(+'Aggregate Screens'!AU186,0)</f>
        <v>88</v>
      </c>
      <c r="I86" s="12">
        <f t="shared" si="4"/>
        <v>0.6106</v>
      </c>
      <c r="K86" s="12">
        <f t="shared" si="5"/>
        <v>0.5950888192267505</v>
      </c>
    </row>
    <row r="87" spans="2:11" ht="12">
      <c r="B87">
        <f>+'Aggregate Screens'!A82</f>
        <v>183</v>
      </c>
      <c r="C87" t="str">
        <f>+'Aggregate Screens'!B82</f>
        <v>AUBURN REGIONAL MEDICAL CENTER</v>
      </c>
      <c r="D87" s="10">
        <f>ROUND(+'Aggregate Screens'!AR82,0)</f>
        <v>35929</v>
      </c>
      <c r="E87" s="10">
        <f>ROUND(+'Aggregate Screens'!AU82,0)</f>
        <v>149</v>
      </c>
      <c r="F87" s="12">
        <f t="shared" si="3"/>
        <v>0.6606</v>
      </c>
      <c r="G87" s="10">
        <f>ROUND(+'Aggregate Screens'!AR187,0)</f>
        <v>36331</v>
      </c>
      <c r="H87" s="10">
        <f>ROUND(+'Aggregate Screens'!AU187,0)</f>
        <v>162</v>
      </c>
      <c r="I87" s="12">
        <f t="shared" si="4"/>
        <v>0.6144</v>
      </c>
      <c r="K87" s="12">
        <f t="shared" si="5"/>
        <v>-0.06993642143505907</v>
      </c>
    </row>
    <row r="88" spans="2:11" ht="12">
      <c r="B88">
        <f>+'Aggregate Screens'!A83</f>
        <v>186</v>
      </c>
      <c r="C88" t="str">
        <f>+'Aggregate Screens'!B83</f>
        <v>MARK REED HOSPITAL</v>
      </c>
      <c r="D88" s="10">
        <f>ROUND(+'Aggregate Screens'!AR83,0)</f>
        <v>62</v>
      </c>
      <c r="E88" s="10">
        <f>ROUND(+'Aggregate Screens'!AU83,0)</f>
        <v>8</v>
      </c>
      <c r="F88" s="12">
        <f t="shared" si="3"/>
        <v>0.0212</v>
      </c>
      <c r="G88" s="10">
        <f>ROUND(+'Aggregate Screens'!AR188,0)</f>
        <v>96</v>
      </c>
      <c r="H88" s="10">
        <f>ROUND(+'Aggregate Screens'!AU188,0)</f>
        <v>6</v>
      </c>
      <c r="I88" s="12">
        <f t="shared" si="4"/>
        <v>0.0438</v>
      </c>
      <c r="K88" s="12">
        <f t="shared" si="5"/>
        <v>1.0660377358490565</v>
      </c>
    </row>
    <row r="89" spans="2:11" ht="12">
      <c r="B89">
        <f>+'Aggregate Screens'!A84</f>
        <v>191</v>
      </c>
      <c r="C89" t="str">
        <f>+'Aggregate Screens'!B84</f>
        <v>PROVIDENCE CENTRALIA HOSPITAL</v>
      </c>
      <c r="D89" s="10">
        <f>ROUND(+'Aggregate Screens'!AR84,0)</f>
        <v>16464</v>
      </c>
      <c r="E89" s="10">
        <f>ROUND(+'Aggregate Screens'!AU84,0)</f>
        <v>133</v>
      </c>
      <c r="F89" s="12">
        <f t="shared" si="3"/>
        <v>0.3391</v>
      </c>
      <c r="G89" s="10">
        <f>ROUND(+'Aggregate Screens'!AR189,0)</f>
        <v>17244</v>
      </c>
      <c r="H89" s="10">
        <f>ROUND(+'Aggregate Screens'!AU189,0)</f>
        <v>133</v>
      </c>
      <c r="I89" s="12">
        <f t="shared" si="4"/>
        <v>0.3552</v>
      </c>
      <c r="K89" s="12">
        <f t="shared" si="5"/>
        <v>0.04747861987614277</v>
      </c>
    </row>
    <row r="90" spans="2:11" ht="12">
      <c r="B90">
        <f>+'Aggregate Screens'!A85</f>
        <v>193</v>
      </c>
      <c r="C90" t="str">
        <f>+'Aggregate Screens'!B85</f>
        <v>PROVIDENCE MOUNT CARMEL HOSPITAL</v>
      </c>
      <c r="D90" s="10">
        <f>ROUND(+'Aggregate Screens'!AR85,0)</f>
        <v>4431</v>
      </c>
      <c r="E90" s="10">
        <f>ROUND(+'Aggregate Screens'!AU85,0)</f>
        <v>25</v>
      </c>
      <c r="F90" s="12">
        <f t="shared" si="3"/>
        <v>0.4856</v>
      </c>
      <c r="G90" s="10">
        <f>ROUND(+'Aggregate Screens'!AR190,0)</f>
        <v>4191</v>
      </c>
      <c r="H90" s="10">
        <f>ROUND(+'Aggregate Screens'!AU190,0)</f>
        <v>25</v>
      </c>
      <c r="I90" s="12">
        <f t="shared" si="4"/>
        <v>0.4593</v>
      </c>
      <c r="K90" s="12">
        <f t="shared" si="5"/>
        <v>-0.05415980230642503</v>
      </c>
    </row>
    <row r="91" spans="2:11" ht="12">
      <c r="B91">
        <f>+'Aggregate Screens'!A86</f>
        <v>194</v>
      </c>
      <c r="C91" t="str">
        <f>+'Aggregate Screens'!B86</f>
        <v>PROVIDENCE SAINT JOSEPHS HOSPITAL</v>
      </c>
      <c r="D91" s="10">
        <f>ROUND(+'Aggregate Screens'!AR86,0)</f>
        <v>2128</v>
      </c>
      <c r="E91" s="10">
        <f>ROUND(+'Aggregate Screens'!AU86,0)</f>
        <v>65</v>
      </c>
      <c r="F91" s="12">
        <f t="shared" si="3"/>
        <v>0.0897</v>
      </c>
      <c r="G91" s="10">
        <f>ROUND(+'Aggregate Screens'!AR191,0)</f>
        <v>2153</v>
      </c>
      <c r="H91" s="10">
        <f>ROUND(+'Aggregate Screens'!AU191,0)</f>
        <v>62</v>
      </c>
      <c r="I91" s="12">
        <f t="shared" si="4"/>
        <v>0.0951</v>
      </c>
      <c r="K91" s="12">
        <f t="shared" si="5"/>
        <v>0.06020066889632103</v>
      </c>
    </row>
    <row r="92" spans="2:11" ht="12">
      <c r="B92">
        <f>+'Aggregate Screens'!A87</f>
        <v>195</v>
      </c>
      <c r="C92" t="str">
        <f>+'Aggregate Screens'!B87</f>
        <v>SNOQUALMIE VALLEY HOSPITAL</v>
      </c>
      <c r="D92" s="10">
        <f>ROUND(+'Aggregate Screens'!AR87,0)</f>
        <v>605</v>
      </c>
      <c r="E92" s="10">
        <f>ROUND(+'Aggregate Screens'!AU87,0)</f>
        <v>25</v>
      </c>
      <c r="F92" s="12">
        <f t="shared" si="3"/>
        <v>0.0663</v>
      </c>
      <c r="G92" s="10">
        <f>ROUND(+'Aggregate Screens'!AR192,0)</f>
        <v>553</v>
      </c>
      <c r="H92" s="10">
        <f>ROUND(+'Aggregate Screens'!AU192,0)</f>
        <v>25</v>
      </c>
      <c r="I92" s="12">
        <f t="shared" si="4"/>
        <v>0.0606</v>
      </c>
      <c r="K92" s="12">
        <f t="shared" si="5"/>
        <v>-0.08597285067873295</v>
      </c>
    </row>
    <row r="93" spans="2:11" ht="12">
      <c r="B93">
        <f>+'Aggregate Screens'!A88</f>
        <v>197</v>
      </c>
      <c r="C93" t="str">
        <f>+'Aggregate Screens'!B88</f>
        <v>CAPITAL MEDICAL CENTER</v>
      </c>
      <c r="D93" s="10">
        <f>ROUND(+'Aggregate Screens'!AR88,0)</f>
        <v>11823</v>
      </c>
      <c r="E93" s="10">
        <f>ROUND(+'Aggregate Screens'!AU88,0)</f>
        <v>94</v>
      </c>
      <c r="F93" s="12">
        <f t="shared" si="3"/>
        <v>0.3446</v>
      </c>
      <c r="G93" s="10">
        <f>ROUND(+'Aggregate Screens'!AR193,0)</f>
        <v>12195</v>
      </c>
      <c r="H93" s="10">
        <f>ROUND(+'Aggregate Screens'!AU193,0)</f>
        <v>107</v>
      </c>
      <c r="I93" s="12">
        <f t="shared" si="4"/>
        <v>0.3123</v>
      </c>
      <c r="K93" s="12">
        <f t="shared" si="5"/>
        <v>-0.09373186302959957</v>
      </c>
    </row>
    <row r="94" spans="2:11" ht="12">
      <c r="B94">
        <f>+'Aggregate Screens'!A89</f>
        <v>198</v>
      </c>
      <c r="C94" t="str">
        <f>+'Aggregate Screens'!B89</f>
        <v>SUNNYSIDE COMMUNITY HOSPITAL</v>
      </c>
      <c r="D94" s="10">
        <f>ROUND(+'Aggregate Screens'!AR89,0)</f>
        <v>4129</v>
      </c>
      <c r="E94" s="10">
        <f>ROUND(+'Aggregate Screens'!AU89,0)</f>
        <v>25</v>
      </c>
      <c r="F94" s="12">
        <f t="shared" si="3"/>
        <v>0.4525</v>
      </c>
      <c r="G94" s="10">
        <f>ROUND(+'Aggregate Screens'!AR194,0)</f>
        <v>3654</v>
      </c>
      <c r="H94" s="10">
        <f>ROUND(+'Aggregate Screens'!AU194,0)</f>
        <v>25</v>
      </c>
      <c r="I94" s="12">
        <f t="shared" si="4"/>
        <v>0.4004</v>
      </c>
      <c r="K94" s="12">
        <f t="shared" si="5"/>
        <v>-0.11513812154696135</v>
      </c>
    </row>
    <row r="95" spans="2:11" ht="12">
      <c r="B95">
        <f>+'Aggregate Screens'!A90</f>
        <v>199</v>
      </c>
      <c r="C95" t="str">
        <f>+'Aggregate Screens'!B90</f>
        <v>TOPPENISH COMMUNITY HOSPITAL</v>
      </c>
      <c r="D95" s="10">
        <f>ROUND(+'Aggregate Screens'!AR90,0)</f>
        <v>6012</v>
      </c>
      <c r="E95" s="10">
        <f>ROUND(+'Aggregate Screens'!AU90,0)</f>
        <v>63</v>
      </c>
      <c r="F95" s="12">
        <f t="shared" si="3"/>
        <v>0.2614</v>
      </c>
      <c r="G95" s="10">
        <f>ROUND(+'Aggregate Screens'!AR195,0)</f>
        <v>5602</v>
      </c>
      <c r="H95" s="10">
        <f>ROUND(+'Aggregate Screens'!AU195,0)</f>
        <v>63</v>
      </c>
      <c r="I95" s="12">
        <f t="shared" si="4"/>
        <v>0.2436</v>
      </c>
      <c r="K95" s="12">
        <f t="shared" si="5"/>
        <v>-0.06809487375669476</v>
      </c>
    </row>
    <row r="96" spans="2:11" ht="12">
      <c r="B96">
        <f>+'Aggregate Screens'!A91</f>
        <v>201</v>
      </c>
      <c r="C96" t="str">
        <f>+'Aggregate Screens'!B91</f>
        <v>SAINT FRANCIS COMMUNITY HOSPITAL</v>
      </c>
      <c r="D96" s="10">
        <f>ROUND(+'Aggregate Screens'!AR91,0)</f>
        <v>28391</v>
      </c>
      <c r="E96" s="10">
        <f>ROUND(+'Aggregate Screens'!AU91,0)</f>
        <v>110</v>
      </c>
      <c r="F96" s="12">
        <f t="shared" si="3"/>
        <v>0.7071</v>
      </c>
      <c r="G96" s="10">
        <f>ROUND(+'Aggregate Screens'!AR196,0)</f>
        <v>34784</v>
      </c>
      <c r="H96" s="10">
        <f>ROUND(+'Aggregate Screens'!AU196,0)</f>
        <v>110</v>
      </c>
      <c r="I96" s="12">
        <f t="shared" si="4"/>
        <v>0.8664</v>
      </c>
      <c r="K96" s="12">
        <f t="shared" si="5"/>
        <v>0.22528638099278742</v>
      </c>
    </row>
    <row r="97" spans="2:11" ht="12">
      <c r="B97">
        <f>+'Aggregate Screens'!A92</f>
        <v>202</v>
      </c>
      <c r="C97" t="str">
        <f>+'Aggregate Screens'!B92</f>
        <v>REGIONAL HOSP. FOR RESP. &amp; COMPLEX CARE</v>
      </c>
      <c r="D97" s="10">
        <f>ROUND(+'Aggregate Screens'!AR92,0)</f>
        <v>9502</v>
      </c>
      <c r="E97" s="10">
        <f>ROUND(+'Aggregate Screens'!AU92,0)</f>
        <v>31</v>
      </c>
      <c r="F97" s="12">
        <f t="shared" si="3"/>
        <v>0.8398</v>
      </c>
      <c r="G97" s="10">
        <f>ROUND(+'Aggregate Screens'!AR197,0)</f>
        <v>9560</v>
      </c>
      <c r="H97" s="10">
        <f>ROUND(+'Aggregate Screens'!AU197,0)</f>
        <v>31</v>
      </c>
      <c r="I97" s="12">
        <f t="shared" si="4"/>
        <v>0.8449</v>
      </c>
      <c r="K97" s="12">
        <f t="shared" si="5"/>
        <v>0.006072874493927127</v>
      </c>
    </row>
    <row r="98" spans="2:11" ht="12">
      <c r="B98">
        <f>+'Aggregate Screens'!A93</f>
        <v>204</v>
      </c>
      <c r="C98" t="str">
        <f>+'Aggregate Screens'!B93</f>
        <v>SEATTLE CANCER CARE ALLIANCE</v>
      </c>
      <c r="D98" s="10">
        <f>ROUND(+'Aggregate Screens'!AR93,0)</f>
        <v>5570</v>
      </c>
      <c r="E98" s="10">
        <f>ROUND(+'Aggregate Screens'!AU93,0)</f>
        <v>20</v>
      </c>
      <c r="F98" s="12">
        <f t="shared" si="3"/>
        <v>0.763</v>
      </c>
      <c r="G98" s="10">
        <f>ROUND(+'Aggregate Screens'!AR198,0)</f>
        <v>5997</v>
      </c>
      <c r="H98" s="10">
        <f>ROUND(+'Aggregate Screens'!AU198,0)</f>
        <v>20</v>
      </c>
      <c r="I98" s="12">
        <f t="shared" si="4"/>
        <v>0.8215</v>
      </c>
      <c r="K98" s="12">
        <f t="shared" si="5"/>
        <v>0.07667103538663178</v>
      </c>
    </row>
    <row r="99" spans="2:11" ht="12">
      <c r="B99">
        <f>+'Aggregate Screens'!A94</f>
        <v>205</v>
      </c>
      <c r="C99" t="str">
        <f>+'Aggregate Screens'!B94</f>
        <v>WENATCHEE VALLEY MEDICAL CENTER</v>
      </c>
      <c r="D99" s="10">
        <f>ROUND(+'Aggregate Screens'!AR94,0)</f>
        <v>2972</v>
      </c>
      <c r="E99" s="10">
        <f>ROUND(+'Aggregate Screens'!AU94,0)</f>
        <v>20</v>
      </c>
      <c r="F99" s="12">
        <f t="shared" si="3"/>
        <v>0.4071</v>
      </c>
      <c r="G99" s="10">
        <f>ROUND(+'Aggregate Screens'!AR199,0)</f>
        <v>2864</v>
      </c>
      <c r="H99" s="10">
        <f>ROUND(+'Aggregate Screens'!AU199,0)</f>
        <v>20</v>
      </c>
      <c r="I99" s="12">
        <f t="shared" si="4"/>
        <v>0.3923</v>
      </c>
      <c r="K99" s="12">
        <f t="shared" si="5"/>
        <v>-0.03635470400393037</v>
      </c>
    </row>
    <row r="100" spans="2:11" ht="12">
      <c r="B100">
        <f>+'Aggregate Screens'!A95</f>
        <v>206</v>
      </c>
      <c r="C100" t="str">
        <f>+'Aggregate Screens'!B95</f>
        <v>UNITED GENERAL HOSPITAL</v>
      </c>
      <c r="D100" s="10">
        <f>ROUND(+'Aggregate Screens'!AR95,0)</f>
        <v>6718</v>
      </c>
      <c r="E100" s="10">
        <f>ROUND(+'Aggregate Screens'!AU95,0)</f>
        <v>35</v>
      </c>
      <c r="F100" s="12">
        <f t="shared" si="3"/>
        <v>0.5259</v>
      </c>
      <c r="G100" s="10">
        <f>ROUND(+'Aggregate Screens'!AR200,0)</f>
        <v>4181</v>
      </c>
      <c r="H100" s="10">
        <f>ROUND(+'Aggregate Screens'!AU200,0)</f>
        <v>25</v>
      </c>
      <c r="I100" s="12">
        <f t="shared" si="4"/>
        <v>0.4582</v>
      </c>
      <c r="K100" s="12">
        <f t="shared" si="5"/>
        <v>-0.1287316980414528</v>
      </c>
    </row>
    <row r="101" spans="2:11" ht="12">
      <c r="B101">
        <f>+'Aggregate Screens'!A96</f>
        <v>207</v>
      </c>
      <c r="C101" t="str">
        <f>+'Aggregate Screens'!B96</f>
        <v>SKAGIT VALLEY HOSPITAL</v>
      </c>
      <c r="D101" s="10">
        <f>ROUND(+'Aggregate Screens'!AR96,0)</f>
        <v>30999</v>
      </c>
      <c r="E101" s="10">
        <f>ROUND(+'Aggregate Screens'!AU96,0)</f>
        <v>136</v>
      </c>
      <c r="F101" s="12">
        <f t="shared" si="3"/>
        <v>0.6245</v>
      </c>
      <c r="G101" s="10">
        <f>ROUND(+'Aggregate Screens'!AR201,0)</f>
        <v>29436</v>
      </c>
      <c r="H101" s="10">
        <f>ROUND(+'Aggregate Screens'!AU201,0)</f>
        <v>137</v>
      </c>
      <c r="I101" s="12">
        <f t="shared" si="4"/>
        <v>0.5887</v>
      </c>
      <c r="K101" s="12">
        <f t="shared" si="5"/>
        <v>-0.057325860688550945</v>
      </c>
    </row>
    <row r="102" spans="2:11" ht="12">
      <c r="B102">
        <f>+'Aggregate Screens'!A97</f>
        <v>208</v>
      </c>
      <c r="C102" t="str">
        <f>+'Aggregate Screens'!B97</f>
        <v>LEGACY SALMON CREEK HOSPITAL</v>
      </c>
      <c r="D102" s="10">
        <f>ROUND(+'Aggregate Screens'!AR97,0)</f>
        <v>34795</v>
      </c>
      <c r="E102" s="10">
        <f>ROUND(+'Aggregate Screens'!AU97,0)</f>
        <v>139</v>
      </c>
      <c r="F102" s="12">
        <f t="shared" si="3"/>
        <v>0.6858</v>
      </c>
      <c r="G102" s="10">
        <f>ROUND(+'Aggregate Screens'!AR202,0)</f>
        <v>38674</v>
      </c>
      <c r="H102" s="10">
        <f>ROUND(+'Aggregate Screens'!AU202,0)</f>
        <v>146</v>
      </c>
      <c r="I102" s="12">
        <f t="shared" si="4"/>
        <v>0.7257</v>
      </c>
      <c r="K102" s="12">
        <f t="shared" si="5"/>
        <v>0.05818022747156615</v>
      </c>
    </row>
    <row r="103" spans="2:11" ht="12">
      <c r="B103">
        <f>+'Aggregate Screens'!A98</f>
        <v>209</v>
      </c>
      <c r="C103" t="str">
        <f>+'Aggregate Screens'!B98</f>
        <v>SAINT ANTHONY HOSPITAL</v>
      </c>
      <c r="D103" s="10">
        <f>ROUND(+'Aggregate Screens'!AR98,0)</f>
        <v>0</v>
      </c>
      <c r="E103" s="10">
        <f>ROUND(+'Aggregate Screens'!AU98,0)</f>
        <v>0</v>
      </c>
      <c r="F103" s="12">
        <f t="shared" si="3"/>
      </c>
      <c r="G103" s="10">
        <f>ROUND(+'Aggregate Screens'!AR203,0)</f>
        <v>3801</v>
      </c>
      <c r="H103" s="10">
        <f>ROUND(+'Aggregate Screens'!AU203,0)</f>
        <v>80</v>
      </c>
      <c r="I103" s="12">
        <f t="shared" si="4"/>
        <v>0.1302</v>
      </c>
      <c r="K103" s="12">
        <f t="shared" si="5"/>
      </c>
    </row>
    <row r="104" spans="2:11" ht="12">
      <c r="B104">
        <f>+'Aggregate Screens'!A99</f>
        <v>904</v>
      </c>
      <c r="C104" t="str">
        <f>+'Aggregate Screens'!B99</f>
        <v>BHC FAIRFAX HOSPITAL</v>
      </c>
      <c r="D104" s="10">
        <f>ROUND(+'Aggregate Screens'!AR99,0)</f>
        <v>24265</v>
      </c>
      <c r="E104" s="10">
        <f>ROUND(+'Aggregate Screens'!AU99,0)</f>
        <v>95</v>
      </c>
      <c r="F104" s="12">
        <f t="shared" si="3"/>
        <v>0.6998</v>
      </c>
      <c r="G104" s="10">
        <f>ROUND(+'Aggregate Screens'!AR204,0)</f>
        <v>24026</v>
      </c>
      <c r="H104" s="10">
        <f>ROUND(+'Aggregate Screens'!AU204,0)</f>
        <v>95</v>
      </c>
      <c r="I104" s="12">
        <f t="shared" si="4"/>
        <v>0.6929</v>
      </c>
      <c r="K104" s="12">
        <f t="shared" si="5"/>
        <v>-0.009859959988568145</v>
      </c>
    </row>
    <row r="105" spans="2:11" ht="12">
      <c r="B105">
        <f>+'Aggregate Screens'!A100</f>
        <v>915</v>
      </c>
      <c r="C105" t="str">
        <f>+'Aggregate Screens'!B100</f>
        <v>LOURDES COUNSELING CENTER</v>
      </c>
      <c r="D105" s="10">
        <f>ROUND(+'Aggregate Screens'!AR100,0)</f>
        <v>7706</v>
      </c>
      <c r="E105" s="10">
        <f>ROUND(+'Aggregate Screens'!AU100,0)</f>
        <v>32</v>
      </c>
      <c r="F105" s="12">
        <f t="shared" si="3"/>
        <v>0.6598</v>
      </c>
      <c r="G105" s="10">
        <f>ROUND(+'Aggregate Screens'!AR205,0)</f>
        <v>6962</v>
      </c>
      <c r="H105" s="10">
        <f>ROUND(+'Aggregate Screens'!AU205,0)</f>
        <v>32</v>
      </c>
      <c r="I105" s="12">
        <f t="shared" si="4"/>
        <v>0.5961</v>
      </c>
      <c r="K105" s="12">
        <f t="shared" si="5"/>
        <v>-0.09654440739618075</v>
      </c>
    </row>
    <row r="106" spans="2:11" ht="12">
      <c r="B106">
        <f>+'Aggregate Screens'!A101</f>
        <v>919</v>
      </c>
      <c r="C106" t="str">
        <f>+'Aggregate Screens'!B101</f>
        <v>NAVOS</v>
      </c>
      <c r="D106" s="10">
        <f>ROUND(+'Aggregate Screens'!AR101,0)</f>
        <v>11849</v>
      </c>
      <c r="E106" s="10">
        <f>ROUND(+'Aggregate Screens'!AU101,0)</f>
        <v>40</v>
      </c>
      <c r="F106" s="12">
        <f t="shared" si="3"/>
        <v>0.8116</v>
      </c>
      <c r="G106" s="10">
        <f>ROUND(+'Aggregate Screens'!AR206,0)</f>
        <v>11396</v>
      </c>
      <c r="H106" s="10">
        <f>ROUND(+'Aggregate Screens'!AU206,0)</f>
        <v>40</v>
      </c>
      <c r="I106" s="12">
        <f t="shared" si="4"/>
        <v>0.7805</v>
      </c>
      <c r="K106" s="12">
        <f t="shared" si="5"/>
        <v>-0.038319369147363225</v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Aggregate Screens</dc:title>
  <dc:subject>Washington State Community Hospital Comparative Screens</dc:subject>
  <dc:creator>Washington State Dept of Health - EHSPHL - Hospital and Patient Data Systems</dc:creator>
  <cp:keywords/>
  <dc:description/>
  <cp:lastModifiedBy>Randy Huyck</cp:lastModifiedBy>
  <cp:lastPrinted>2000-11-08T17:43:33Z</cp:lastPrinted>
  <dcterms:created xsi:type="dcterms:W3CDTF">2000-10-02T19:07:18Z</dcterms:created>
  <dcterms:modified xsi:type="dcterms:W3CDTF">2011-09-13T14:54:39Z</dcterms:modified>
  <cp:category/>
  <cp:version/>
  <cp:contentType/>
  <cp:contentStatus/>
</cp:coreProperties>
</file>