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Klickitat" sheetId="1" r:id="rId1"/>
  </sheets>
  <definedNames>
    <definedName name="_xlnm.Print_Titles" localSheetId="0">'Klickitat'!$1:$3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<sst xmlns="http://schemas.openxmlformats.org/spreadsheetml/2006/main" count="91" uniqueCount="82">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</sst>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345"/>
          <c:w val="0.426"/>
          <c:h val="0.8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(Klickitat!$B$70,Klickitat!$B$76,Klickitat!$B$81:$B$83)</c:f>
              <c:strCache/>
            </c:strRef>
          </c:cat>
          <c:val>
            <c:numRef>
              <c:f>(Klickitat!$C$70,Klickitat!$C$76,Klickitat!$C$81:$C$83)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58</xdr:row>
      <xdr:rowOff>28575</xdr:rowOff>
    </xdr:from>
    <xdr:to>
      <xdr:col>17</xdr:col>
      <xdr:colOff>419100</xdr:colOff>
      <xdr:row>84</xdr:row>
      <xdr:rowOff>142875</xdr:rowOff>
    </xdr:to>
    <xdr:graphicFrame>
      <xdr:nvGraphicFramePr>
        <xdr:cNvPr id="1" name="Chart 2"/>
        <xdr:cNvGraphicFramePr/>
      </xdr:nvGraphicFramePr>
      <xdr:xfrm>
        <a:off x="4610100" y="11658600"/>
        <a:ext cx="8239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52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1.574218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10.140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0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>
        <v>242079</v>
      </c>
      <c r="E12" s="88">
        <f t="shared" si="0"/>
        <v>293563</v>
      </c>
      <c r="F12" s="83"/>
      <c r="G12" s="56"/>
      <c r="H12" s="56"/>
      <c r="I12" s="56"/>
      <c r="J12" s="56"/>
      <c r="K12" s="85">
        <f>29571+73783+21559+50400</f>
        <v>175313</v>
      </c>
      <c r="L12" s="83"/>
      <c r="M12" s="56">
        <f>57504+50782</f>
        <v>108286</v>
      </c>
      <c r="N12" s="85"/>
      <c r="O12" s="52"/>
      <c r="P12" s="56"/>
      <c r="Q12" s="56"/>
      <c r="R12" s="56">
        <v>9964</v>
      </c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520762</v>
      </c>
      <c r="E14" s="88">
        <f aca="true" t="shared" si="1" ref="E14:E54">SUM(F14:R14)</f>
        <v>336262</v>
      </c>
      <c r="F14" s="84"/>
      <c r="G14" s="89">
        <v>62402</v>
      </c>
      <c r="H14" s="89"/>
      <c r="I14" s="89"/>
      <c r="J14" s="89"/>
      <c r="K14" s="90"/>
      <c r="L14" s="84"/>
      <c r="M14" s="89">
        <v>61476</v>
      </c>
      <c r="N14" s="90"/>
      <c r="O14" s="54"/>
      <c r="P14" s="89"/>
      <c r="Q14" s="89">
        <f>2694+209690</f>
        <v>212384</v>
      </c>
      <c r="R14" s="89"/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48670</v>
      </c>
      <c r="E17" s="88">
        <f t="shared" si="1"/>
        <v>74567</v>
      </c>
      <c r="F17" s="83"/>
      <c r="G17" s="56"/>
      <c r="H17" s="56"/>
      <c r="I17" s="56"/>
      <c r="J17" s="56"/>
      <c r="K17" s="85"/>
      <c r="L17" s="83">
        <v>42043</v>
      </c>
      <c r="M17" s="56"/>
      <c r="N17" s="85"/>
      <c r="O17" s="52"/>
      <c r="P17" s="56">
        <v>31775</v>
      </c>
      <c r="Q17" s="56"/>
      <c r="R17" s="56">
        <f>155+594</f>
        <v>749</v>
      </c>
    </row>
    <row r="18" spans="1:18" ht="15" customHeight="1">
      <c r="A18" s="10">
        <v>562.24</v>
      </c>
      <c r="B18" s="30" t="s">
        <v>19</v>
      </c>
      <c r="C18" s="46"/>
      <c r="D18" s="51">
        <v>5578</v>
      </c>
      <c r="E18" s="88">
        <f t="shared" si="1"/>
        <v>10250</v>
      </c>
      <c r="F18" s="83"/>
      <c r="G18" s="56"/>
      <c r="H18" s="56"/>
      <c r="I18" s="56"/>
      <c r="J18" s="56"/>
      <c r="K18" s="85"/>
      <c r="L18" s="83"/>
      <c r="M18" s="56">
        <v>10250</v>
      </c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6381</v>
      </c>
      <c r="E19" s="88">
        <f t="shared" si="1"/>
        <v>1300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>
        <v>1300</v>
      </c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>
        <v>98392</v>
      </c>
      <c r="E20" s="88">
        <f t="shared" si="1"/>
        <v>141758</v>
      </c>
      <c r="F20" s="83">
        <v>50909</v>
      </c>
      <c r="G20" s="56"/>
      <c r="H20" s="56"/>
      <c r="I20" s="56"/>
      <c r="J20" s="56"/>
      <c r="K20" s="85"/>
      <c r="L20" s="83"/>
      <c r="M20" s="56"/>
      <c r="N20" s="85">
        <v>84585</v>
      </c>
      <c r="O20" s="52"/>
      <c r="P20" s="56"/>
      <c r="Q20" s="56">
        <v>6154</v>
      </c>
      <c r="R20" s="56">
        <v>110</v>
      </c>
    </row>
    <row r="21" spans="1:18" ht="15" customHeight="1">
      <c r="A21" s="10">
        <v>562.27</v>
      </c>
      <c r="B21" s="30" t="s">
        <v>22</v>
      </c>
      <c r="C21" s="46"/>
      <c r="D21" s="51">
        <v>37605</v>
      </c>
      <c r="E21" s="88">
        <f t="shared" si="1"/>
        <v>30162</v>
      </c>
      <c r="F21" s="83"/>
      <c r="G21" s="56"/>
      <c r="H21" s="56"/>
      <c r="I21" s="56"/>
      <c r="J21" s="56"/>
      <c r="K21" s="85"/>
      <c r="L21" s="83">
        <v>30162</v>
      </c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100481</v>
      </c>
      <c r="E22" s="88">
        <f t="shared" si="1"/>
        <v>154722</v>
      </c>
      <c r="F22" s="83"/>
      <c r="G22" s="56"/>
      <c r="H22" s="56"/>
      <c r="I22" s="56"/>
      <c r="J22" s="56"/>
      <c r="K22" s="85"/>
      <c r="L22" s="83">
        <f>154567+155</f>
        <v>154722</v>
      </c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136</v>
      </c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48913</v>
      </c>
      <c r="E24" s="88">
        <f t="shared" si="1"/>
        <v>49016</v>
      </c>
      <c r="F24" s="83"/>
      <c r="G24" s="56"/>
      <c r="H24" s="56"/>
      <c r="I24" s="56"/>
      <c r="J24" s="56"/>
      <c r="K24" s="85"/>
      <c r="L24" s="83">
        <v>8902</v>
      </c>
      <c r="M24" s="56">
        <v>24689</v>
      </c>
      <c r="N24" s="85">
        <v>4176</v>
      </c>
      <c r="O24" s="52"/>
      <c r="P24" s="56"/>
      <c r="Q24" s="56">
        <v>11249</v>
      </c>
      <c r="R24" s="56"/>
    </row>
    <row r="25" spans="1:18" ht="15" customHeight="1">
      <c r="A25" s="10">
        <v>562.33</v>
      </c>
      <c r="B25" s="30" t="s">
        <v>26</v>
      </c>
      <c r="C25" s="46"/>
      <c r="D25" s="51">
        <v>6527</v>
      </c>
      <c r="E25" s="88">
        <f t="shared" si="1"/>
        <v>365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>
        <v>364</v>
      </c>
      <c r="R25" s="56">
        <v>1</v>
      </c>
    </row>
    <row r="26" spans="1:18" ht="15" customHeight="1">
      <c r="A26" s="10">
        <v>562.34</v>
      </c>
      <c r="B26" s="30" t="s">
        <v>27</v>
      </c>
      <c r="C26" s="46"/>
      <c r="D26" s="51">
        <v>23191</v>
      </c>
      <c r="E26" s="88">
        <f t="shared" si="1"/>
        <v>20244</v>
      </c>
      <c r="F26" s="83"/>
      <c r="G26" s="56"/>
      <c r="H26" s="56"/>
      <c r="I26" s="56"/>
      <c r="J26" s="56"/>
      <c r="K26" s="85"/>
      <c r="L26" s="83">
        <v>18623</v>
      </c>
      <c r="M26" s="56"/>
      <c r="N26" s="85">
        <v>17</v>
      </c>
      <c r="O26" s="52"/>
      <c r="P26" s="56"/>
      <c r="Q26" s="56">
        <v>1604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1845</v>
      </c>
      <c r="E27" s="88">
        <f t="shared" si="1"/>
        <v>101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>
        <v>101</v>
      </c>
      <c r="R27" s="56"/>
    </row>
    <row r="28" spans="1:18" ht="15" customHeight="1">
      <c r="A28" s="10">
        <v>562.39</v>
      </c>
      <c r="B28" s="30" t="s">
        <v>29</v>
      </c>
      <c r="C28" s="46"/>
      <c r="D28" s="51">
        <v>9084</v>
      </c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50842</v>
      </c>
      <c r="E30" s="88">
        <f t="shared" si="1"/>
        <v>86977</v>
      </c>
      <c r="F30" s="83"/>
      <c r="G30" s="56"/>
      <c r="H30" s="56">
        <v>60000</v>
      </c>
      <c r="I30" s="56"/>
      <c r="J30" s="56"/>
      <c r="K30" s="85"/>
      <c r="L30" s="83">
        <v>10339</v>
      </c>
      <c r="M30" s="56">
        <f>2500+11500</f>
        <v>14000</v>
      </c>
      <c r="N30" s="85"/>
      <c r="O30" s="52"/>
      <c r="P30" s="56"/>
      <c r="Q30" s="56"/>
      <c r="R30" s="56">
        <v>2638</v>
      </c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590</v>
      </c>
      <c r="E32" s="88">
        <f t="shared" si="1"/>
        <v>1043</v>
      </c>
      <c r="F32" s="83">
        <v>1043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>
        <v>10000</v>
      </c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413</v>
      </c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13497</v>
      </c>
      <c r="E35" s="88">
        <f t="shared" si="1"/>
        <v>5000</v>
      </c>
      <c r="F35" s="83">
        <v>1250</v>
      </c>
      <c r="G35" s="56"/>
      <c r="H35" s="56"/>
      <c r="I35" s="56"/>
      <c r="J35" s="56"/>
      <c r="K35" s="85"/>
      <c r="L35" s="83">
        <f>2500+1250</f>
        <v>3750</v>
      </c>
      <c r="M35" s="56"/>
      <c r="N35" s="85"/>
      <c r="O35" s="52"/>
      <c r="P35" s="56"/>
      <c r="Q35" s="56"/>
      <c r="R35" s="56"/>
    </row>
    <row r="36" spans="1:18" ht="15" customHeight="1">
      <c r="A36" s="10">
        <v>562.53</v>
      </c>
      <c r="B36" s="30" t="s">
        <v>36</v>
      </c>
      <c r="C36" s="46"/>
      <c r="D36" s="51">
        <v>17773</v>
      </c>
      <c r="E36" s="88">
        <f t="shared" si="1"/>
        <v>58500</v>
      </c>
      <c r="F36" s="83"/>
      <c r="G36" s="56"/>
      <c r="H36" s="56"/>
      <c r="I36" s="56"/>
      <c r="J36" s="56"/>
      <c r="K36" s="85"/>
      <c r="L36" s="83"/>
      <c r="M36" s="56"/>
      <c r="N36" s="85"/>
      <c r="O36" s="52"/>
      <c r="P36" s="56"/>
      <c r="Q36" s="56">
        <v>58500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33796</v>
      </c>
      <c r="E37" s="88">
        <f t="shared" si="1"/>
        <v>46235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4440+16005+19790</f>
        <v>40235</v>
      </c>
      <c r="R37" s="56">
        <v>6000</v>
      </c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20311</v>
      </c>
      <c r="E39" s="88">
        <f t="shared" si="1"/>
        <v>35678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35328+350</f>
        <v>35678</v>
      </c>
      <c r="R39" s="56"/>
    </row>
    <row r="40" spans="1:18" ht="15" customHeight="1">
      <c r="A40" s="10">
        <v>562.57</v>
      </c>
      <c r="B40" s="30" t="s">
        <v>40</v>
      </c>
      <c r="C40" s="46"/>
      <c r="D40" s="51">
        <v>2095</v>
      </c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1062</v>
      </c>
      <c r="E41" s="88">
        <f t="shared" si="1"/>
        <v>575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575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85</v>
      </c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8029</v>
      </c>
      <c r="E44" s="88">
        <f t="shared" si="1"/>
        <v>6441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6441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20889</v>
      </c>
      <c r="E45" s="88">
        <f t="shared" si="1"/>
        <v>35575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>
        <v>35575</v>
      </c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>
        <v>2701</v>
      </c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2846</v>
      </c>
      <c r="E49" s="88">
        <f t="shared" si="1"/>
        <v>31418</v>
      </c>
      <c r="F49" s="83"/>
      <c r="G49" s="56"/>
      <c r="H49" s="56"/>
      <c r="I49" s="56"/>
      <c r="J49" s="56">
        <v>31418</v>
      </c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13781</v>
      </c>
      <c r="E50" s="88">
        <f t="shared" si="1"/>
        <v>24319</v>
      </c>
      <c r="F50" s="83"/>
      <c r="G50" s="56"/>
      <c r="H50" s="56"/>
      <c r="I50" s="56"/>
      <c r="J50" s="56"/>
      <c r="K50" s="85"/>
      <c r="L50" s="83">
        <v>24319</v>
      </c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>
        <v>13862</v>
      </c>
      <c r="E51" s="88">
        <f t="shared" si="1"/>
        <v>14577</v>
      </c>
      <c r="F51" s="83"/>
      <c r="G51" s="56"/>
      <c r="H51" s="56"/>
      <c r="I51" s="56"/>
      <c r="J51" s="56"/>
      <c r="K51" s="85">
        <v>14577</v>
      </c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1362216</v>
      </c>
      <c r="E55" s="96">
        <f t="shared" si="2"/>
        <v>1458648</v>
      </c>
      <c r="F55" s="97">
        <f t="shared" si="2"/>
        <v>53202</v>
      </c>
      <c r="G55" s="98">
        <f t="shared" si="2"/>
        <v>62402</v>
      </c>
      <c r="H55" s="98">
        <f t="shared" si="2"/>
        <v>60000</v>
      </c>
      <c r="I55" s="98">
        <f t="shared" si="2"/>
        <v>0</v>
      </c>
      <c r="J55" s="98">
        <f>SUM(J4:J54)</f>
        <v>31418</v>
      </c>
      <c r="K55" s="99">
        <f>SUM(K4:K54)</f>
        <v>189890</v>
      </c>
      <c r="L55" s="97">
        <f>SUM(L4:L54)</f>
        <v>292860</v>
      </c>
      <c r="M55" s="98">
        <f t="shared" si="2"/>
        <v>218701</v>
      </c>
      <c r="N55" s="99">
        <f t="shared" si="2"/>
        <v>88778</v>
      </c>
      <c r="O55" s="95">
        <f t="shared" si="2"/>
        <v>0</v>
      </c>
      <c r="P55" s="98">
        <f t="shared" si="2"/>
        <v>33075</v>
      </c>
      <c r="Q55" s="98">
        <f t="shared" si="2"/>
        <v>408860</v>
      </c>
      <c r="R55" s="98">
        <f t="shared" si="2"/>
        <v>19462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11.56</v>
      </c>
      <c r="E59" s="22"/>
    </row>
    <row r="60" spans="1:6" ht="12.75">
      <c r="A60" s="13"/>
      <c r="B60" s="27" t="s">
        <v>81</v>
      </c>
      <c r="D60" s="50">
        <v>20600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0.00302151583288964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396912</v>
      </c>
      <c r="D70" s="63">
        <f>SUM(D71:D75)</f>
        <v>0.2721095151126248</v>
      </c>
      <c r="E70" s="1"/>
      <c r="F70" s="1"/>
      <c r="G70" s="1"/>
    </row>
    <row r="71" spans="2:7" ht="12.75">
      <c r="B71" s="33" t="s">
        <v>58</v>
      </c>
      <c r="C71" s="43">
        <f>F55</f>
        <v>53202</v>
      </c>
      <c r="D71" s="64">
        <f>F55/$E$55</f>
        <v>0.03647350148905013</v>
      </c>
      <c r="E71" s="1"/>
      <c r="F71" s="1"/>
      <c r="G71" s="1"/>
    </row>
    <row r="72" spans="2:7" ht="12.75">
      <c r="B72" s="33" t="s">
        <v>74</v>
      </c>
      <c r="C72" s="44">
        <f>G55</f>
        <v>62402</v>
      </c>
      <c r="D72" s="64">
        <f>G55/$E$55</f>
        <v>0.04278071200179893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0.04113398160488343</v>
      </c>
      <c r="E73" s="1"/>
      <c r="F73" s="1"/>
      <c r="G73" s="1"/>
    </row>
    <row r="74" spans="2:7" ht="12.75">
      <c r="B74" s="33" t="s">
        <v>71</v>
      </c>
      <c r="C74" s="44">
        <f>J55</f>
        <v>31418</v>
      </c>
      <c r="D74" s="64">
        <f>J55/$E$55</f>
        <v>0.021539123901037124</v>
      </c>
      <c r="E74" s="1"/>
      <c r="F74" s="1"/>
      <c r="G74" s="1"/>
    </row>
    <row r="75" spans="2:5" ht="13.5" thickBot="1">
      <c r="B75" s="38" t="s">
        <v>70</v>
      </c>
      <c r="C75" s="42">
        <f>K55</f>
        <v>189890</v>
      </c>
      <c r="D75" s="65">
        <f>K55/$E$55</f>
        <v>0.13018219611585524</v>
      </c>
      <c r="E75" s="1"/>
    </row>
    <row r="76" spans="2:5" ht="13.5" thickTop="1">
      <c r="B76" s="36" t="s">
        <v>68</v>
      </c>
      <c r="C76" s="102">
        <f>SUM(C77:C79)</f>
        <v>600339</v>
      </c>
      <c r="D76" s="66">
        <f>SUM(D77:D79)</f>
        <v>0.4115722230449018</v>
      </c>
      <c r="E76" s="1"/>
    </row>
    <row r="77" spans="2:5" ht="12.75">
      <c r="B77" s="33" t="s">
        <v>66</v>
      </c>
      <c r="C77" s="44">
        <f>L55</f>
        <v>292860</v>
      </c>
      <c r="D77" s="64">
        <f>L55/$E$55</f>
        <v>0.200774964213436</v>
      </c>
      <c r="E77" s="1"/>
    </row>
    <row r="78" spans="2:5" ht="18.75" customHeight="1">
      <c r="B78" s="33" t="s">
        <v>67</v>
      </c>
      <c r="C78" s="44">
        <f>M55</f>
        <v>218701</v>
      </c>
      <c r="D78" s="64">
        <f>M55/$E$55</f>
        <v>0.14993404851616016</v>
      </c>
      <c r="E78" s="1"/>
    </row>
    <row r="79" spans="2:5" ht="26.25" thickBot="1">
      <c r="B79" s="37" t="s">
        <v>72</v>
      </c>
      <c r="C79" s="42">
        <f>N55</f>
        <v>88778</v>
      </c>
      <c r="D79" s="65">
        <f>N55/$E$55</f>
        <v>0.06086321031530568</v>
      </c>
      <c r="E79" s="1"/>
    </row>
    <row r="80" spans="2:5" ht="13.5" thickTop="1">
      <c r="B80" s="39" t="s">
        <v>69</v>
      </c>
      <c r="C80" s="103">
        <f>SUM(C81:C83)</f>
        <v>461397</v>
      </c>
      <c r="D80" s="67">
        <f>SUM(D81:D83)</f>
        <v>0.3163182618424733</v>
      </c>
      <c r="E80" s="1"/>
    </row>
    <row r="81" spans="2:5" ht="12.75">
      <c r="B81" s="33" t="s">
        <v>59</v>
      </c>
      <c r="C81" s="44">
        <f>P55</f>
        <v>33075</v>
      </c>
      <c r="D81" s="64">
        <f>P55/$E$55</f>
        <v>0.022675107359691988</v>
      </c>
      <c r="E81" s="1"/>
    </row>
    <row r="82" spans="2:5" ht="12.75">
      <c r="B82" s="33" t="s">
        <v>61</v>
      </c>
      <c r="C82" s="44">
        <f>Q55</f>
        <v>408860</v>
      </c>
      <c r="D82" s="64">
        <f>Q55/$E$55</f>
        <v>0.2803006619828773</v>
      </c>
      <c r="E82" s="1"/>
    </row>
    <row r="83" spans="2:5" ht="13.5" thickBot="1">
      <c r="B83" s="34" t="s">
        <v>4</v>
      </c>
      <c r="C83" s="45">
        <f>R55</f>
        <v>19462</v>
      </c>
      <c r="D83" s="68">
        <f>R55/$E$55</f>
        <v>0.01334249249990402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2014-01-18T00:16:10Z</dcterms:modified>
  <cp:category/>
  <cp:version/>
  <cp:contentType/>
  <cp:contentStatus/>
</cp:coreProperties>
</file>