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Northeast Tri-County" sheetId="1" r:id="rId1"/>
  </sheets>
  <definedNames>
    <definedName name="_xlnm.Print_Titles" localSheetId="0">'Northeast Tri-County'!$1:$3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<sst xmlns="http://schemas.openxmlformats.org/spreadsheetml/2006/main" count="91" uniqueCount="82">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</sst>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138"/>
          <c:w val="0.426"/>
          <c:h val="0.7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('Northeast Tri-County'!$B$70,'Northeast Tri-County'!$B$76,'Northeast Tri-County'!$B$81:$B$83)</c:f>
              <c:strCache/>
            </c:strRef>
          </c:cat>
          <c:val>
            <c:numRef>
              <c:f>('Northeast Tri-County'!$C$70,'Northeast Tri-County'!$C$76,'Northeast Tri-County'!$C$81:$C$83)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57</xdr:row>
      <xdr:rowOff>133350</xdr:rowOff>
    </xdr:from>
    <xdr:to>
      <xdr:col>17</xdr:col>
      <xdr:colOff>485775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667250" y="11601450"/>
        <a:ext cx="8334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9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281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10.00390625" style="0" customWidth="1"/>
    <col min="14" max="14" width="10.57421875" style="0" customWidth="1"/>
    <col min="15" max="15" width="7.8515625" style="0" hidden="1" customWidth="1"/>
    <col min="16" max="16" width="10.8515625" style="0" customWidth="1"/>
    <col min="17" max="17" width="11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5" t="s">
        <v>64</v>
      </c>
      <c r="G2" s="106"/>
      <c r="H2" s="106"/>
      <c r="I2" s="106"/>
      <c r="J2" s="106"/>
      <c r="K2" s="106"/>
      <c r="L2" s="105" t="s">
        <v>67</v>
      </c>
      <c r="M2" s="106"/>
      <c r="N2" s="106"/>
      <c r="O2" s="77"/>
      <c r="P2" s="105" t="s">
        <v>68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47225</v>
      </c>
      <c r="E8" s="88">
        <f t="shared" si="0"/>
        <v>47225</v>
      </c>
      <c r="F8" s="83"/>
      <c r="G8" s="56"/>
      <c r="H8" s="56"/>
      <c r="I8" s="56"/>
      <c r="J8" s="56"/>
      <c r="K8" s="85">
        <v>5248</v>
      </c>
      <c r="L8" s="83"/>
      <c r="M8" s="56">
        <v>15699</v>
      </c>
      <c r="N8" s="85">
        <v>21084</v>
      </c>
      <c r="O8" s="52"/>
      <c r="P8" s="56">
        <v>5194</v>
      </c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440140</v>
      </c>
      <c r="E14" s="88">
        <f aca="true" t="shared" si="1" ref="E14:E54">SUM(F14:R14)</f>
        <v>440140</v>
      </c>
      <c r="F14" s="84"/>
      <c r="G14" s="89">
        <v>39297</v>
      </c>
      <c r="H14" s="89"/>
      <c r="I14" s="89"/>
      <c r="J14" s="89">
        <v>71258</v>
      </c>
      <c r="K14" s="90"/>
      <c r="L14" s="84"/>
      <c r="M14" s="89"/>
      <c r="N14" s="90"/>
      <c r="O14" s="54"/>
      <c r="P14" s="89">
        <v>295813</v>
      </c>
      <c r="Q14" s="89"/>
      <c r="R14" s="89">
        <f>1092+23900+8780</f>
        <v>33772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110856</v>
      </c>
      <c r="E17" s="88">
        <f t="shared" si="1"/>
        <v>110856</v>
      </c>
      <c r="F17" s="83"/>
      <c r="G17" s="56">
        <v>2809</v>
      </c>
      <c r="H17" s="56"/>
      <c r="I17" s="56"/>
      <c r="J17" s="56"/>
      <c r="K17" s="85"/>
      <c r="L17" s="83">
        <v>54099</v>
      </c>
      <c r="M17" s="56">
        <f>10660+3571</f>
        <v>14231</v>
      </c>
      <c r="N17" s="85">
        <v>17943</v>
      </c>
      <c r="O17" s="52"/>
      <c r="P17" s="56">
        <v>21146</v>
      </c>
      <c r="Q17" s="56"/>
      <c r="R17" s="56">
        <v>628</v>
      </c>
    </row>
    <row r="18" spans="1:18" ht="15" customHeight="1">
      <c r="A18" s="10">
        <v>562.24</v>
      </c>
      <c r="B18" s="30" t="s">
        <v>19</v>
      </c>
      <c r="C18" s="46"/>
      <c r="D18" s="51">
        <v>1478</v>
      </c>
      <c r="E18" s="88">
        <f t="shared" si="1"/>
        <v>1478</v>
      </c>
      <c r="F18" s="83"/>
      <c r="G18" s="56">
        <v>169</v>
      </c>
      <c r="H18" s="56"/>
      <c r="I18" s="56"/>
      <c r="J18" s="56"/>
      <c r="K18" s="85"/>
      <c r="L18" s="83"/>
      <c r="M18" s="56"/>
      <c r="N18" s="85"/>
      <c r="O18" s="52"/>
      <c r="P18" s="56">
        <v>1271</v>
      </c>
      <c r="Q18" s="56"/>
      <c r="R18" s="56">
        <v>38</v>
      </c>
    </row>
    <row r="19" spans="1:18" ht="15" customHeight="1">
      <c r="A19" s="10">
        <v>562.25</v>
      </c>
      <c r="B19" s="30" t="s">
        <v>20</v>
      </c>
      <c r="C19" s="46"/>
      <c r="D19" s="51">
        <v>28750</v>
      </c>
      <c r="E19" s="88">
        <f t="shared" si="1"/>
        <v>28750</v>
      </c>
      <c r="F19" s="83"/>
      <c r="G19" s="56">
        <v>670</v>
      </c>
      <c r="H19" s="56"/>
      <c r="I19" s="56"/>
      <c r="J19" s="56"/>
      <c r="K19" s="85"/>
      <c r="L19" s="83">
        <v>22885</v>
      </c>
      <c r="M19" s="56"/>
      <c r="N19" s="85"/>
      <c r="O19" s="52"/>
      <c r="P19" s="56">
        <v>5045</v>
      </c>
      <c r="Q19" s="56"/>
      <c r="R19" s="56">
        <v>150</v>
      </c>
    </row>
    <row r="20" spans="1:18" ht="15" customHeight="1">
      <c r="A20" s="10">
        <v>562.26</v>
      </c>
      <c r="B20" s="30" t="s">
        <v>21</v>
      </c>
      <c r="C20" s="46"/>
      <c r="D20" s="51">
        <v>151730</v>
      </c>
      <c r="E20" s="88">
        <f t="shared" si="1"/>
        <v>151730</v>
      </c>
      <c r="F20" s="83">
        <v>79955</v>
      </c>
      <c r="G20" s="56"/>
      <c r="H20" s="56"/>
      <c r="I20" s="56"/>
      <c r="J20" s="56"/>
      <c r="K20" s="85"/>
      <c r="L20" s="83"/>
      <c r="M20" s="56"/>
      <c r="N20" s="85">
        <v>64991</v>
      </c>
      <c r="O20" s="52"/>
      <c r="P20" s="56"/>
      <c r="Q20" s="56">
        <v>6784</v>
      </c>
      <c r="R20" s="56"/>
    </row>
    <row r="21" spans="1:18" ht="15" customHeight="1">
      <c r="A21" s="10">
        <v>562.27</v>
      </c>
      <c r="B21" s="30" t="s">
        <v>22</v>
      </c>
      <c r="C21" s="46"/>
      <c r="D21" s="51">
        <v>47220</v>
      </c>
      <c r="E21" s="88">
        <f t="shared" si="1"/>
        <v>47220</v>
      </c>
      <c r="F21" s="83"/>
      <c r="G21" s="56"/>
      <c r="H21" s="56"/>
      <c r="I21" s="56"/>
      <c r="J21" s="56"/>
      <c r="K21" s="85"/>
      <c r="L21" s="83">
        <v>46053</v>
      </c>
      <c r="M21" s="56"/>
      <c r="N21" s="85"/>
      <c r="O21" s="52"/>
      <c r="P21" s="56"/>
      <c r="Q21" s="56">
        <v>1167</v>
      </c>
      <c r="R21" s="56"/>
    </row>
    <row r="22" spans="1:18" ht="15" customHeight="1">
      <c r="A22" s="10">
        <v>562.28</v>
      </c>
      <c r="B22" s="30" t="s">
        <v>23</v>
      </c>
      <c r="C22" s="46"/>
      <c r="D22" s="51">
        <v>335413</v>
      </c>
      <c r="E22" s="88">
        <f t="shared" si="1"/>
        <v>335413</v>
      </c>
      <c r="F22" s="83"/>
      <c r="G22" s="56">
        <v>4808</v>
      </c>
      <c r="H22" s="56"/>
      <c r="I22" s="56"/>
      <c r="J22" s="56"/>
      <c r="K22" s="85"/>
      <c r="L22" s="83">
        <f>6453+30011+5214+252568+190</f>
        <v>294436</v>
      </c>
      <c r="M22" s="56"/>
      <c r="N22" s="85"/>
      <c r="O22" s="52"/>
      <c r="P22" s="56">
        <v>36196</v>
      </c>
      <c r="Q22" s="56"/>
      <c r="R22" s="56">
        <v>-27</v>
      </c>
    </row>
    <row r="23" spans="1:18" ht="15" customHeight="1">
      <c r="A23" s="10">
        <v>562.29</v>
      </c>
      <c r="B23" s="30" t="s">
        <v>24</v>
      </c>
      <c r="C23" s="46"/>
      <c r="D23" s="51">
        <v>4898</v>
      </c>
      <c r="E23" s="88">
        <f t="shared" si="1"/>
        <v>4898</v>
      </c>
      <c r="F23" s="83"/>
      <c r="G23" s="56">
        <v>377</v>
      </c>
      <c r="H23" s="56"/>
      <c r="I23" s="56"/>
      <c r="J23" s="56"/>
      <c r="K23" s="85"/>
      <c r="L23" s="83"/>
      <c r="M23" s="56">
        <v>1599</v>
      </c>
      <c r="N23" s="85"/>
      <c r="O23" s="52"/>
      <c r="P23" s="56">
        <v>2838</v>
      </c>
      <c r="Q23" s="56"/>
      <c r="R23" s="56">
        <v>84</v>
      </c>
    </row>
    <row r="24" spans="1:18" ht="15" customHeight="1">
      <c r="A24" s="10">
        <v>562.32</v>
      </c>
      <c r="B24" s="30" t="s">
        <v>25</v>
      </c>
      <c r="C24" s="46"/>
      <c r="D24" s="51">
        <v>177000</v>
      </c>
      <c r="E24" s="88">
        <f t="shared" si="1"/>
        <v>177000</v>
      </c>
      <c r="F24" s="83"/>
      <c r="G24" s="56">
        <v>6827</v>
      </c>
      <c r="H24" s="56">
        <v>33345</v>
      </c>
      <c r="I24" s="56"/>
      <c r="J24" s="56"/>
      <c r="K24" s="85"/>
      <c r="L24" s="83">
        <f>6307+793+6540</f>
        <v>13640</v>
      </c>
      <c r="M24" s="56">
        <v>41041</v>
      </c>
      <c r="N24" s="85">
        <v>1911</v>
      </c>
      <c r="O24" s="52"/>
      <c r="P24" s="56">
        <v>51394</v>
      </c>
      <c r="Q24" s="56">
        <v>27316</v>
      </c>
      <c r="R24" s="56">
        <v>1526</v>
      </c>
    </row>
    <row r="25" spans="1:18" ht="15" customHeight="1">
      <c r="A25" s="10">
        <v>562.33</v>
      </c>
      <c r="B25" s="30" t="s">
        <v>26</v>
      </c>
      <c r="C25" s="46"/>
      <c r="D25" s="51">
        <v>17924</v>
      </c>
      <c r="E25" s="88">
        <f t="shared" si="1"/>
        <v>17924</v>
      </c>
      <c r="F25" s="83"/>
      <c r="G25" s="56">
        <v>2048</v>
      </c>
      <c r="H25" s="56"/>
      <c r="I25" s="56"/>
      <c r="J25" s="56"/>
      <c r="K25" s="85"/>
      <c r="L25" s="83"/>
      <c r="M25" s="56"/>
      <c r="N25" s="85"/>
      <c r="O25" s="52"/>
      <c r="P25" s="56">
        <v>15418</v>
      </c>
      <c r="Q25" s="56"/>
      <c r="R25" s="56">
        <v>458</v>
      </c>
    </row>
    <row r="26" spans="1:18" ht="15" customHeight="1">
      <c r="A26" s="10">
        <v>562.34</v>
      </c>
      <c r="B26" s="30" t="s">
        <v>27</v>
      </c>
      <c r="C26" s="46"/>
      <c r="D26" s="51">
        <v>9215</v>
      </c>
      <c r="E26" s="88">
        <f t="shared" si="1"/>
        <v>9215</v>
      </c>
      <c r="F26" s="83"/>
      <c r="G26" s="56">
        <v>893</v>
      </c>
      <c r="H26" s="56"/>
      <c r="I26" s="56"/>
      <c r="J26" s="56"/>
      <c r="K26" s="85"/>
      <c r="L26" s="83"/>
      <c r="M26" s="56"/>
      <c r="N26" s="85"/>
      <c r="O26" s="52"/>
      <c r="P26" s="56">
        <v>6722</v>
      </c>
      <c r="Q26" s="56">
        <v>1400</v>
      </c>
      <c r="R26" s="56">
        <v>200</v>
      </c>
    </row>
    <row r="27" spans="1:18" ht="15" customHeight="1">
      <c r="A27" s="10">
        <v>562.35</v>
      </c>
      <c r="B27" s="30" t="s">
        <v>28</v>
      </c>
      <c r="C27" s="46"/>
      <c r="D27" s="51">
        <v>975</v>
      </c>
      <c r="E27" s="88">
        <f t="shared" si="1"/>
        <v>975</v>
      </c>
      <c r="F27" s="83"/>
      <c r="G27" s="56">
        <v>111</v>
      </c>
      <c r="H27" s="56"/>
      <c r="I27" s="56"/>
      <c r="J27" s="56"/>
      <c r="K27" s="85"/>
      <c r="L27" s="83"/>
      <c r="M27" s="56"/>
      <c r="N27" s="85"/>
      <c r="O27" s="52"/>
      <c r="P27" s="56">
        <v>839</v>
      </c>
      <c r="Q27" s="56"/>
      <c r="R27" s="56">
        <v>25</v>
      </c>
    </row>
    <row r="28" spans="1:18" ht="15" customHeight="1">
      <c r="A28" s="10">
        <v>562.39</v>
      </c>
      <c r="B28" s="30" t="s">
        <v>29</v>
      </c>
      <c r="C28" s="46"/>
      <c r="D28" s="51">
        <v>52070</v>
      </c>
      <c r="E28" s="88">
        <f t="shared" si="1"/>
        <v>52070</v>
      </c>
      <c r="F28" s="83"/>
      <c r="G28" s="56">
        <v>2140</v>
      </c>
      <c r="H28" s="56">
        <v>33344</v>
      </c>
      <c r="I28" s="56"/>
      <c r="J28" s="56"/>
      <c r="K28" s="85"/>
      <c r="L28" s="83"/>
      <c r="M28" s="56"/>
      <c r="N28" s="85"/>
      <c r="O28" s="52"/>
      <c r="P28" s="56">
        <v>16108</v>
      </c>
      <c r="Q28" s="56"/>
      <c r="R28" s="56">
        <v>478</v>
      </c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>
        <v>1666</v>
      </c>
      <c r="E31" s="88">
        <f t="shared" si="1"/>
        <v>1666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>
        <v>1666</v>
      </c>
    </row>
    <row r="32" spans="1:18" ht="15" customHeight="1">
      <c r="A32" s="10">
        <v>562.44</v>
      </c>
      <c r="B32" s="30" t="s">
        <v>32</v>
      </c>
      <c r="C32" s="46"/>
      <c r="D32" s="51">
        <v>2129</v>
      </c>
      <c r="E32" s="88">
        <f t="shared" si="1"/>
        <v>2129</v>
      </c>
      <c r="F32" s="83">
        <v>1307</v>
      </c>
      <c r="G32" s="56">
        <v>94</v>
      </c>
      <c r="H32" s="56"/>
      <c r="I32" s="56"/>
      <c r="J32" s="56"/>
      <c r="K32" s="85"/>
      <c r="L32" s="83"/>
      <c r="M32" s="56"/>
      <c r="N32" s="85"/>
      <c r="O32" s="52"/>
      <c r="P32" s="56">
        <v>707</v>
      </c>
      <c r="Q32" s="56"/>
      <c r="R32" s="56">
        <v>21</v>
      </c>
    </row>
    <row r="33" spans="1:18" ht="15" customHeight="1">
      <c r="A33" s="10">
        <v>562.45</v>
      </c>
      <c r="B33" s="30" t="s">
        <v>33</v>
      </c>
      <c r="C33" s="46"/>
      <c r="D33" s="51">
        <v>28903</v>
      </c>
      <c r="E33" s="88">
        <f t="shared" si="1"/>
        <v>28903</v>
      </c>
      <c r="F33" s="83"/>
      <c r="G33" s="56"/>
      <c r="H33" s="56">
        <v>1157</v>
      </c>
      <c r="I33" s="56"/>
      <c r="J33" s="56"/>
      <c r="K33" s="85"/>
      <c r="L33" s="83">
        <f>5000+5132+7670+9944</f>
        <v>27746</v>
      </c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21673</v>
      </c>
      <c r="E35" s="88">
        <f t="shared" si="1"/>
        <v>21673</v>
      </c>
      <c r="F35" s="83">
        <v>2577</v>
      </c>
      <c r="G35" s="56">
        <v>1652</v>
      </c>
      <c r="H35" s="56"/>
      <c r="I35" s="56"/>
      <c r="J35" s="56"/>
      <c r="K35" s="85"/>
      <c r="L35" s="83">
        <v>4635</v>
      </c>
      <c r="M35" s="56"/>
      <c r="N35" s="85"/>
      <c r="O35" s="52"/>
      <c r="P35" s="56">
        <v>12439</v>
      </c>
      <c r="Q35" s="56"/>
      <c r="R35" s="56">
        <v>370</v>
      </c>
    </row>
    <row r="36" spans="1:18" ht="15" customHeight="1">
      <c r="A36" s="10">
        <v>562.53</v>
      </c>
      <c r="B36" s="30" t="s">
        <v>36</v>
      </c>
      <c r="C36" s="46"/>
      <c r="D36" s="51">
        <v>52454</v>
      </c>
      <c r="E36" s="88">
        <f t="shared" si="1"/>
        <v>52454</v>
      </c>
      <c r="F36" s="83"/>
      <c r="G36" s="56">
        <v>3085</v>
      </c>
      <c r="H36" s="56"/>
      <c r="I36" s="56"/>
      <c r="J36" s="56"/>
      <c r="K36" s="85">
        <v>23963</v>
      </c>
      <c r="L36" s="83"/>
      <c r="M36" s="56"/>
      <c r="N36" s="85"/>
      <c r="O36" s="52"/>
      <c r="P36" s="56">
        <v>23222</v>
      </c>
      <c r="Q36" s="56">
        <f>300+1195</f>
        <v>1495</v>
      </c>
      <c r="R36" s="56">
        <v>689</v>
      </c>
    </row>
    <row r="37" spans="1:18" ht="15" customHeight="1">
      <c r="A37" s="10">
        <v>562.54</v>
      </c>
      <c r="B37" s="30" t="s">
        <v>37</v>
      </c>
      <c r="C37" s="46"/>
      <c r="D37" s="51">
        <v>340848</v>
      </c>
      <c r="E37" s="88">
        <f t="shared" si="1"/>
        <v>340848</v>
      </c>
      <c r="F37" s="83"/>
      <c r="G37" s="56">
        <v>22758</v>
      </c>
      <c r="H37" s="56"/>
      <c r="I37" s="56"/>
      <c r="J37" s="56"/>
      <c r="K37" s="85">
        <v>21765</v>
      </c>
      <c r="L37" s="83"/>
      <c r="M37" s="56"/>
      <c r="N37" s="85"/>
      <c r="O37" s="52"/>
      <c r="P37" s="56">
        <v>171311</v>
      </c>
      <c r="Q37" s="56">
        <f>6070+105539+8320</f>
        <v>119929</v>
      </c>
      <c r="R37" s="56">
        <v>5085</v>
      </c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163753</v>
      </c>
      <c r="E39" s="88">
        <f t="shared" si="1"/>
        <v>163753</v>
      </c>
      <c r="F39" s="83"/>
      <c r="G39" s="56">
        <v>11524</v>
      </c>
      <c r="H39" s="56"/>
      <c r="I39" s="56"/>
      <c r="J39" s="56"/>
      <c r="K39" s="85"/>
      <c r="L39" s="83"/>
      <c r="M39" s="56"/>
      <c r="N39" s="85"/>
      <c r="O39" s="52"/>
      <c r="P39" s="56">
        <f>86748+2575</f>
        <v>89323</v>
      </c>
      <c r="Q39" s="56">
        <f>420+62486</f>
        <v>62906</v>
      </c>
      <c r="R39" s="56"/>
    </row>
    <row r="40" spans="1:18" ht="15" customHeight="1">
      <c r="A40" s="10">
        <v>562.57</v>
      </c>
      <c r="B40" s="30" t="s">
        <v>40</v>
      </c>
      <c r="C40" s="46"/>
      <c r="D40" s="51">
        <v>15007</v>
      </c>
      <c r="E40" s="88">
        <f t="shared" si="1"/>
        <v>15007</v>
      </c>
      <c r="F40" s="83"/>
      <c r="G40" s="56"/>
      <c r="H40" s="56"/>
      <c r="I40" s="56"/>
      <c r="J40" s="56"/>
      <c r="K40" s="85">
        <v>15320</v>
      </c>
      <c r="L40" s="83"/>
      <c r="M40" s="56"/>
      <c r="N40" s="85"/>
      <c r="O40" s="52"/>
      <c r="P40" s="56"/>
      <c r="Q40" s="56"/>
      <c r="R40" s="56">
        <v>-313</v>
      </c>
    </row>
    <row r="41" spans="1:18" ht="15" customHeight="1">
      <c r="A41" s="10">
        <v>562.58</v>
      </c>
      <c r="B41" s="30" t="s">
        <v>41</v>
      </c>
      <c r="C41" s="46"/>
      <c r="D41" s="51">
        <v>16487</v>
      </c>
      <c r="E41" s="88">
        <f t="shared" si="1"/>
        <v>16487</v>
      </c>
      <c r="F41" s="83"/>
      <c r="G41" s="56">
        <v>1542</v>
      </c>
      <c r="H41" s="56"/>
      <c r="I41" s="56"/>
      <c r="J41" s="56"/>
      <c r="K41" s="85"/>
      <c r="L41" s="83"/>
      <c r="M41" s="56"/>
      <c r="N41" s="85"/>
      <c r="O41" s="52"/>
      <c r="P41" s="56">
        <v>11606</v>
      </c>
      <c r="Q41" s="56">
        <v>2995</v>
      </c>
      <c r="R41" s="56">
        <v>344</v>
      </c>
    </row>
    <row r="42" spans="1:18" ht="15" customHeight="1">
      <c r="A42" s="11">
        <v>562.59</v>
      </c>
      <c r="B42" s="7" t="s">
        <v>42</v>
      </c>
      <c r="C42" s="48"/>
      <c r="D42" s="57">
        <v>1503</v>
      </c>
      <c r="E42" s="91">
        <f t="shared" si="1"/>
        <v>1503</v>
      </c>
      <c r="F42" s="86"/>
      <c r="G42" s="92">
        <v>172</v>
      </c>
      <c r="H42" s="92"/>
      <c r="I42" s="92"/>
      <c r="J42" s="92"/>
      <c r="K42" s="93"/>
      <c r="L42" s="86"/>
      <c r="M42" s="92"/>
      <c r="N42" s="93"/>
      <c r="O42" s="58"/>
      <c r="P42" s="92">
        <v>1293</v>
      </c>
      <c r="Q42" s="92"/>
      <c r="R42" s="92">
        <v>38</v>
      </c>
    </row>
    <row r="43" spans="1:18" ht="15" customHeight="1">
      <c r="A43" s="10">
        <v>562.6</v>
      </c>
      <c r="B43" s="30" t="s">
        <v>43</v>
      </c>
      <c r="C43" s="46"/>
      <c r="D43" s="51">
        <v>14588</v>
      </c>
      <c r="E43" s="88">
        <f t="shared" si="1"/>
        <v>14588</v>
      </c>
      <c r="F43" s="83"/>
      <c r="G43" s="56">
        <v>1469</v>
      </c>
      <c r="H43" s="56"/>
      <c r="I43" s="56"/>
      <c r="J43" s="56"/>
      <c r="K43" s="85"/>
      <c r="L43" s="83"/>
      <c r="M43" s="56"/>
      <c r="N43" s="85"/>
      <c r="O43" s="52"/>
      <c r="P43" s="56">
        <v>11056</v>
      </c>
      <c r="Q43" s="56">
        <v>1735</v>
      </c>
      <c r="R43" s="56">
        <v>328</v>
      </c>
    </row>
    <row r="44" spans="1:18" ht="15" customHeight="1">
      <c r="A44" s="10">
        <v>562.71</v>
      </c>
      <c r="B44" s="30" t="s">
        <v>44</v>
      </c>
      <c r="C44" s="46"/>
      <c r="D44" s="51">
        <v>24776</v>
      </c>
      <c r="E44" s="88">
        <f t="shared" si="1"/>
        <v>24776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>
        <v>4932</v>
      </c>
      <c r="Q44" s="56">
        <v>19844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59024</v>
      </c>
      <c r="E49" s="88">
        <f t="shared" si="1"/>
        <v>59024</v>
      </c>
      <c r="F49" s="83"/>
      <c r="G49" s="56">
        <v>6745</v>
      </c>
      <c r="H49" s="56"/>
      <c r="I49" s="56"/>
      <c r="J49" s="56"/>
      <c r="K49" s="85"/>
      <c r="L49" s="83"/>
      <c r="M49" s="56"/>
      <c r="N49" s="85"/>
      <c r="O49" s="52"/>
      <c r="P49" s="56">
        <v>50772</v>
      </c>
      <c r="Q49" s="56"/>
      <c r="R49" s="56">
        <v>1507</v>
      </c>
    </row>
    <row r="50" spans="1:18" ht="15" customHeight="1">
      <c r="A50" s="10">
        <v>562.88</v>
      </c>
      <c r="B50" s="30" t="s">
        <v>57</v>
      </c>
      <c r="C50" s="46"/>
      <c r="D50" s="51">
        <v>27852</v>
      </c>
      <c r="E50" s="88">
        <f t="shared" si="1"/>
        <v>27852</v>
      </c>
      <c r="F50" s="83"/>
      <c r="G50" s="56">
        <v>96</v>
      </c>
      <c r="H50" s="56"/>
      <c r="I50" s="56"/>
      <c r="J50" s="56"/>
      <c r="K50" s="85"/>
      <c r="L50" s="83">
        <v>27009</v>
      </c>
      <c r="M50" s="56"/>
      <c r="N50" s="85"/>
      <c r="O50" s="52"/>
      <c r="P50" s="56">
        <v>725</v>
      </c>
      <c r="Q50" s="56"/>
      <c r="R50" s="56">
        <v>22</v>
      </c>
    </row>
    <row r="51" spans="1:18" ht="15" customHeight="1">
      <c r="A51" s="10">
        <v>562.9</v>
      </c>
      <c r="B51" s="30" t="s">
        <v>50</v>
      </c>
      <c r="C51" s="46"/>
      <c r="D51" s="51">
        <v>51582</v>
      </c>
      <c r="E51" s="88">
        <f t="shared" si="1"/>
        <v>51582</v>
      </c>
      <c r="F51" s="83"/>
      <c r="G51" s="56"/>
      <c r="H51" s="56"/>
      <c r="I51" s="56"/>
      <c r="J51" s="56"/>
      <c r="K51" s="85"/>
      <c r="L51" s="83"/>
      <c r="M51" s="56">
        <v>41300</v>
      </c>
      <c r="N51" s="85"/>
      <c r="O51" s="52"/>
      <c r="P51" s="56">
        <v>10282</v>
      </c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>
        <v>10216</v>
      </c>
      <c r="E52" s="88">
        <f t="shared" si="1"/>
        <v>10216</v>
      </c>
      <c r="F52" s="83"/>
      <c r="G52" s="56">
        <v>1167</v>
      </c>
      <c r="H52" s="56"/>
      <c r="I52" s="56"/>
      <c r="J52" s="56"/>
      <c r="K52" s="85"/>
      <c r="L52" s="94"/>
      <c r="M52" s="56"/>
      <c r="N52" s="85"/>
      <c r="O52" s="52"/>
      <c r="P52" s="56">
        <v>8788</v>
      </c>
      <c r="Q52" s="56"/>
      <c r="R52" s="56">
        <v>261</v>
      </c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2257355</v>
      </c>
      <c r="E55" s="96">
        <f t="shared" si="2"/>
        <v>2257355</v>
      </c>
      <c r="F55" s="97">
        <f t="shared" si="2"/>
        <v>83839</v>
      </c>
      <c r="G55" s="98">
        <f t="shared" si="2"/>
        <v>110453</v>
      </c>
      <c r="H55" s="98">
        <f t="shared" si="2"/>
        <v>67846</v>
      </c>
      <c r="I55" s="98">
        <f t="shared" si="2"/>
        <v>0</v>
      </c>
      <c r="J55" s="98">
        <f>SUM(J4:J54)</f>
        <v>71258</v>
      </c>
      <c r="K55" s="99">
        <f>SUM(K4:K54)</f>
        <v>66296</v>
      </c>
      <c r="L55" s="97">
        <f>SUM(L4:L54)</f>
        <v>490503</v>
      </c>
      <c r="M55" s="98">
        <f t="shared" si="2"/>
        <v>113870</v>
      </c>
      <c r="N55" s="99">
        <f t="shared" si="2"/>
        <v>105929</v>
      </c>
      <c r="O55" s="95">
        <f t="shared" si="2"/>
        <v>0</v>
      </c>
      <c r="P55" s="98">
        <f t="shared" si="2"/>
        <v>854440</v>
      </c>
      <c r="Q55" s="98">
        <f t="shared" si="2"/>
        <v>245571</v>
      </c>
      <c r="R55" s="98">
        <f t="shared" si="2"/>
        <v>47350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26.04</v>
      </c>
      <c r="E59" s="22"/>
    </row>
    <row r="60" spans="1:6" ht="12.75">
      <c r="A60" s="13"/>
      <c r="B60" s="27" t="s">
        <v>81</v>
      </c>
      <c r="D60" s="50">
        <v>64450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0.009453237642220258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399692</v>
      </c>
      <c r="D70" s="63">
        <f>SUM(D71:D75)</f>
        <v>0.1770620925818048</v>
      </c>
      <c r="E70" s="1"/>
      <c r="F70" s="1"/>
      <c r="G70" s="1"/>
    </row>
    <row r="71" spans="2:7" ht="12.75">
      <c r="B71" s="33" t="s">
        <v>58</v>
      </c>
      <c r="C71" s="43">
        <f>F55</f>
        <v>83839</v>
      </c>
      <c r="D71" s="64">
        <f>F55/$E$55</f>
        <v>0.03714037003484166</v>
      </c>
      <c r="E71" s="1"/>
      <c r="F71" s="1"/>
      <c r="G71" s="1"/>
    </row>
    <row r="72" spans="2:7" ht="12.75">
      <c r="B72" s="33" t="s">
        <v>74</v>
      </c>
      <c r="C72" s="44">
        <f>G55</f>
        <v>110453</v>
      </c>
      <c r="D72" s="64">
        <f>G55/$E$55</f>
        <v>0.048930274591280506</v>
      </c>
      <c r="E72" s="1"/>
      <c r="F72" s="1"/>
      <c r="G72" s="1"/>
    </row>
    <row r="73" spans="2:7" ht="12.75">
      <c r="B73" s="33" t="s">
        <v>77</v>
      </c>
      <c r="C73" s="44">
        <f>H55</f>
        <v>67846</v>
      </c>
      <c r="D73" s="64">
        <f>H55/$E$55</f>
        <v>0.03005552959104793</v>
      </c>
      <c r="E73" s="1"/>
      <c r="F73" s="1"/>
      <c r="G73" s="1"/>
    </row>
    <row r="74" spans="2:7" ht="12.75">
      <c r="B74" s="33" t="s">
        <v>70</v>
      </c>
      <c r="C74" s="44">
        <f>J55</f>
        <v>71258</v>
      </c>
      <c r="D74" s="64">
        <f>J55/$E$55</f>
        <v>0.03156703309847144</v>
      </c>
      <c r="E74" s="1"/>
      <c r="F74" s="1"/>
      <c r="G74" s="1"/>
    </row>
    <row r="75" spans="2:5" ht="13.5" thickBot="1">
      <c r="B75" s="38" t="s">
        <v>69</v>
      </c>
      <c r="C75" s="42">
        <f>K55</f>
        <v>66296</v>
      </c>
      <c r="D75" s="65">
        <f>K55/$E$55</f>
        <v>0.029368885266163276</v>
      </c>
      <c r="E75" s="1"/>
    </row>
    <row r="76" spans="2:5" ht="13.5" thickTop="1">
      <c r="B76" s="36" t="s">
        <v>67</v>
      </c>
      <c r="C76" s="102">
        <f>SUM(C77:C79)</f>
        <v>710302</v>
      </c>
      <c r="D76" s="66">
        <f>SUM(D77:D79)</f>
        <v>0.3146611853253033</v>
      </c>
      <c r="E76" s="1"/>
    </row>
    <row r="77" spans="2:5" ht="12.75">
      <c r="B77" s="33" t="s">
        <v>65</v>
      </c>
      <c r="C77" s="44">
        <f>L55</f>
        <v>490503</v>
      </c>
      <c r="D77" s="64">
        <f>L55/$E$55</f>
        <v>0.2172910330896115</v>
      </c>
      <c r="E77" s="1"/>
    </row>
    <row r="78" spans="2:5" ht="18.75" customHeight="1">
      <c r="B78" s="33" t="s">
        <v>66</v>
      </c>
      <c r="C78" s="44">
        <f>M55</f>
        <v>113870</v>
      </c>
      <c r="D78" s="64">
        <f>M55/$E$55</f>
        <v>0.05044399308039719</v>
      </c>
      <c r="E78" s="1"/>
    </row>
    <row r="79" spans="2:5" ht="26.25" thickBot="1">
      <c r="B79" s="37" t="s">
        <v>71</v>
      </c>
      <c r="C79" s="42">
        <f>N55</f>
        <v>105929</v>
      </c>
      <c r="D79" s="65">
        <f>N55/$E$55</f>
        <v>0.046926159155294585</v>
      </c>
      <c r="E79" s="1"/>
    </row>
    <row r="80" spans="2:5" ht="13.5" thickTop="1">
      <c r="B80" s="39" t="s">
        <v>68</v>
      </c>
      <c r="C80" s="103">
        <f>SUM(C81:C83)</f>
        <v>1147361</v>
      </c>
      <c r="D80" s="67">
        <f>SUM(D81:D83)</f>
        <v>0.5082767220928919</v>
      </c>
      <c r="E80" s="1"/>
    </row>
    <row r="81" spans="2:5" ht="12.75">
      <c r="B81" s="33" t="s">
        <v>59</v>
      </c>
      <c r="C81" s="44">
        <f>P55</f>
        <v>854440</v>
      </c>
      <c r="D81" s="64">
        <f>P55/$E$55</f>
        <v>0.37851379158351256</v>
      </c>
      <c r="E81" s="1"/>
    </row>
    <row r="82" spans="2:5" ht="12.75">
      <c r="B82" s="33" t="s">
        <v>61</v>
      </c>
      <c r="C82" s="44">
        <f>Q55</f>
        <v>245571</v>
      </c>
      <c r="D82" s="64">
        <f>Q55/$E$55</f>
        <v>0.10878705387499972</v>
      </c>
      <c r="E82" s="1"/>
    </row>
    <row r="83" spans="2:5" ht="13.5" thickBot="1">
      <c r="B83" s="34" t="s">
        <v>4</v>
      </c>
      <c r="C83" s="45">
        <f>R55</f>
        <v>47350</v>
      </c>
      <c r="D83" s="68">
        <f>R55/$E$55</f>
        <v>0.020975876634379616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2014-01-18T00:21:27Z</dcterms:modified>
  <cp:category/>
  <cp:version/>
  <cp:contentType/>
  <cp:contentStatus/>
</cp:coreProperties>
</file>