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Whitman Pgs 74-75" sheetId="1" r:id="rId1"/>
  </sheets>
  <definedNames>
    <definedName name="_xlnm.Print_Area" localSheetId="0">'Whitman Pgs 74-75'!$A$1:$O$88</definedName>
    <definedName name="_xlnm.Print_Titles" localSheetId="0">'Whitman Pgs 74-75'!$1:$4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<sst xmlns="http://schemas.openxmlformats.org/spreadsheetml/2006/main" count="95" uniqueCount="87">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</sst>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('Whitman Pgs 74-75'!$B$61,'Whitman Pgs 74-75'!$B$69,'Whitman Pgs 74-75'!$B$74:$B$76)</c:f>
              <c:strCache/>
            </c:strRef>
          </c:cat>
          <c:val>
            <c:numRef>
              <c:f>('Whitman Pgs 74-75'!$C$68,'Whitman Pgs 74-75'!$C$72,'Whitman Pgs 74-75'!$C$74:$C$76)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25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46000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15.8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f>327156+39057</f>
        <v>366213</v>
      </c>
      <c r="D5" s="10">
        <f>SUM(E5:O5)</f>
        <v>345348</v>
      </c>
      <c r="E5" s="13">
        <v>0</v>
      </c>
      <c r="F5" s="7">
        <v>65311</v>
      </c>
      <c r="G5" s="7">
        <v>41197</v>
      </c>
      <c r="H5" s="7">
        <v>30284</v>
      </c>
      <c r="I5" s="19">
        <v>15082</v>
      </c>
      <c r="J5" s="34">
        <v>0</v>
      </c>
      <c r="K5" s="13">
        <v>0</v>
      </c>
      <c r="L5" s="35">
        <v>0</v>
      </c>
      <c r="M5" s="7">
        <v>193474</v>
      </c>
      <c r="N5" s="80">
        <v>0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27067</v>
      </c>
      <c r="D7" s="10">
        <f t="shared" si="0"/>
        <v>27067</v>
      </c>
      <c r="E7" s="11"/>
      <c r="F7" s="5">
        <v>6682</v>
      </c>
      <c r="G7" s="5"/>
      <c r="H7" s="5"/>
      <c r="I7" s="6"/>
      <c r="J7" s="12"/>
      <c r="K7" s="11"/>
      <c r="L7" s="14"/>
      <c r="M7" s="5">
        <v>11972</v>
      </c>
      <c r="N7" s="10">
        <f>2416+613+10+1776+1300+2298</f>
        <v>8413</v>
      </c>
      <c r="O7" s="11"/>
    </row>
    <row r="8" spans="1:15" ht="15">
      <c r="A8" s="36">
        <v>562.24</v>
      </c>
      <c r="B8" s="37" t="s">
        <v>16</v>
      </c>
      <c r="C8" s="11">
        <v>9016</v>
      </c>
      <c r="D8" s="10">
        <f t="shared" si="0"/>
        <v>9950</v>
      </c>
      <c r="E8" s="11"/>
      <c r="F8" s="5"/>
      <c r="G8" s="5"/>
      <c r="H8" s="5"/>
      <c r="I8" s="6"/>
      <c r="J8" s="12"/>
      <c r="K8" s="11"/>
      <c r="L8" s="14">
        <v>9950</v>
      </c>
      <c r="M8" s="5"/>
      <c r="N8" s="10"/>
      <c r="O8" s="11"/>
    </row>
    <row r="9" spans="1:15" ht="15">
      <c r="A9" s="36">
        <v>562.25</v>
      </c>
      <c r="B9" s="59" t="s">
        <v>60</v>
      </c>
      <c r="C9" s="11">
        <v>14204</v>
      </c>
      <c r="D9" s="10">
        <f t="shared" si="0"/>
        <v>14204</v>
      </c>
      <c r="E9" s="11"/>
      <c r="F9" s="5">
        <v>2923</v>
      </c>
      <c r="G9" s="5">
        <v>11281</v>
      </c>
      <c r="H9" s="5"/>
      <c r="I9" s="6"/>
      <c r="J9" s="12"/>
      <c r="K9" s="11"/>
      <c r="L9" s="14"/>
      <c r="M9" s="5"/>
      <c r="N9" s="10"/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201091</v>
      </c>
      <c r="D12" s="10">
        <f t="shared" si="0"/>
        <v>201091</v>
      </c>
      <c r="E12" s="11"/>
      <c r="F12" s="5">
        <v>935</v>
      </c>
      <c r="G12" s="5"/>
      <c r="H12" s="5"/>
      <c r="I12" s="6">
        <v>3239</v>
      </c>
      <c r="J12" s="12"/>
      <c r="K12" s="11">
        <f>196757+160</f>
        <v>196917</v>
      </c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>
        <f>22910+124747</f>
        <v>147657</v>
      </c>
      <c r="D13" s="10">
        <f t="shared" si="0"/>
        <v>147657</v>
      </c>
      <c r="E13" s="11"/>
      <c r="F13" s="5">
        <v>18827</v>
      </c>
      <c r="G13" s="5"/>
      <c r="H13" s="5"/>
      <c r="I13" s="6">
        <v>9420</v>
      </c>
      <c r="J13" s="12"/>
      <c r="K13" s="11"/>
      <c r="L13" s="14"/>
      <c r="M13" s="5">
        <v>34001</v>
      </c>
      <c r="N13" s="10">
        <f>4760+12827+31386+21726+47+141+14400</f>
        <v>85287</v>
      </c>
      <c r="O13" s="11">
        <v>122</v>
      </c>
    </row>
    <row r="14" spans="1:15" ht="15">
      <c r="A14" s="36">
        <v>562.32</v>
      </c>
      <c r="B14" s="37" t="s">
        <v>17</v>
      </c>
      <c r="C14" s="11">
        <v>55394</v>
      </c>
      <c r="D14" s="10">
        <f t="shared" si="0"/>
        <v>55392</v>
      </c>
      <c r="E14" s="11"/>
      <c r="F14" s="5"/>
      <c r="G14" s="5">
        <v>10000</v>
      </c>
      <c r="H14" s="5"/>
      <c r="I14" s="6">
        <v>11625</v>
      </c>
      <c r="J14" s="12"/>
      <c r="K14" s="11">
        <f>15916+5195</f>
        <v>21111</v>
      </c>
      <c r="L14" s="14"/>
      <c r="M14" s="5">
        <v>195</v>
      </c>
      <c r="N14" s="10">
        <f>571+1004+178+38+9738+875</f>
        <v>12404</v>
      </c>
      <c r="O14" s="11">
        <v>57</v>
      </c>
    </row>
    <row r="15" spans="1:15" ht="15">
      <c r="A15" s="36">
        <v>562.33</v>
      </c>
      <c r="B15" s="59" t="s">
        <v>62</v>
      </c>
      <c r="C15" s="11">
        <v>18943</v>
      </c>
      <c r="D15" s="10">
        <f t="shared" si="0"/>
        <v>18943</v>
      </c>
      <c r="E15" s="11"/>
      <c r="F15" s="5"/>
      <c r="G15" s="5"/>
      <c r="H15" s="5"/>
      <c r="I15" s="6"/>
      <c r="J15" s="12"/>
      <c r="K15" s="11"/>
      <c r="L15" s="14"/>
      <c r="M15" s="5">
        <v>18748</v>
      </c>
      <c r="N15" s="10"/>
      <c r="O15" s="11">
        <v>195</v>
      </c>
    </row>
    <row r="16" spans="1:15" ht="15">
      <c r="A16" s="36">
        <v>562.34</v>
      </c>
      <c r="B16" s="37" t="s">
        <v>18</v>
      </c>
      <c r="C16" s="11">
        <v>9233</v>
      </c>
      <c r="D16" s="10">
        <f t="shared" si="0"/>
        <v>9232</v>
      </c>
      <c r="E16" s="11"/>
      <c r="F16" s="5"/>
      <c r="G16" s="5"/>
      <c r="H16" s="5"/>
      <c r="I16" s="6"/>
      <c r="J16" s="12"/>
      <c r="K16" s="11">
        <v>3263</v>
      </c>
      <c r="L16" s="14"/>
      <c r="M16" s="5">
        <v>1965</v>
      </c>
      <c r="N16" s="10">
        <f>1144+2860</f>
        <v>4004</v>
      </c>
      <c r="O16" s="11"/>
    </row>
    <row r="17" spans="1:15" ht="15">
      <c r="A17" s="36">
        <v>562.35</v>
      </c>
      <c r="B17" s="37" t="s">
        <v>19</v>
      </c>
      <c r="C17" s="11">
        <v>6635</v>
      </c>
      <c r="D17" s="10">
        <f t="shared" si="0"/>
        <v>6636</v>
      </c>
      <c r="E17" s="11"/>
      <c r="F17" s="5"/>
      <c r="G17" s="5"/>
      <c r="H17" s="5"/>
      <c r="I17" s="6"/>
      <c r="J17" s="12"/>
      <c r="K17" s="11"/>
      <c r="L17" s="14"/>
      <c r="M17" s="5"/>
      <c r="N17" s="10">
        <f>862+1808+13</f>
        <v>2683</v>
      </c>
      <c r="O17" s="11">
        <f>3933+20</f>
        <v>3953</v>
      </c>
    </row>
    <row r="18" spans="1:15" ht="15">
      <c r="A18" s="36">
        <v>562.39</v>
      </c>
      <c r="B18" s="37" t="s">
        <v>20</v>
      </c>
      <c r="C18" s="11">
        <v>7333</v>
      </c>
      <c r="D18" s="10">
        <f t="shared" si="0"/>
        <v>7333</v>
      </c>
      <c r="E18" s="11"/>
      <c r="F18" s="5"/>
      <c r="G18" s="5">
        <v>7333</v>
      </c>
      <c r="H18" s="5"/>
      <c r="I18" s="6"/>
      <c r="J18" s="12"/>
      <c r="K18" s="11"/>
      <c r="L18" s="14"/>
      <c r="M18" s="5"/>
      <c r="N18" s="10"/>
      <c r="O18" s="11"/>
    </row>
    <row r="19" spans="1:15" ht="15">
      <c r="A19" s="36">
        <v>562.41</v>
      </c>
      <c r="B19" s="37" t="s">
        <v>21</v>
      </c>
      <c r="C19" s="11">
        <v>3511</v>
      </c>
      <c r="D19" s="10">
        <f t="shared" si="0"/>
        <v>3511</v>
      </c>
      <c r="E19" s="11"/>
      <c r="F19" s="5"/>
      <c r="G19" s="5">
        <v>1470</v>
      </c>
      <c r="H19" s="5"/>
      <c r="I19" s="6"/>
      <c r="J19" s="12"/>
      <c r="K19" s="11">
        <v>2041</v>
      </c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11491</v>
      </c>
      <c r="D21" s="10">
        <f t="shared" si="0"/>
        <v>22524</v>
      </c>
      <c r="E21" s="11"/>
      <c r="F21" s="5"/>
      <c r="G21" s="5"/>
      <c r="H21" s="5"/>
      <c r="I21" s="6"/>
      <c r="J21" s="12"/>
      <c r="K21" s="11"/>
      <c r="L21" s="14"/>
      <c r="M21" s="5"/>
      <c r="N21" s="10"/>
      <c r="O21" s="11">
        <v>22524</v>
      </c>
    </row>
    <row r="22" spans="1:15" ht="15">
      <c r="A22" s="36">
        <v>562.44</v>
      </c>
      <c r="B22" s="59" t="s">
        <v>64</v>
      </c>
      <c r="C22" s="11">
        <v>1097</v>
      </c>
      <c r="D22" s="10">
        <f t="shared" si="0"/>
        <v>1633</v>
      </c>
      <c r="E22" s="11">
        <v>1633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/>
      <c r="D24" s="10">
        <f t="shared" si="0"/>
        <v>0</v>
      </c>
      <c r="E24" s="11"/>
      <c r="F24" s="5"/>
      <c r="G24" s="5"/>
      <c r="H24" s="5"/>
      <c r="I24" s="6"/>
      <c r="J24" s="12"/>
      <c r="K24" s="11"/>
      <c r="L24" s="14"/>
      <c r="M24" s="5"/>
      <c r="N24" s="10"/>
      <c r="O24" s="11"/>
    </row>
    <row r="25" spans="1:15" ht="15">
      <c r="A25" s="36">
        <v>562.52</v>
      </c>
      <c r="B25" s="37" t="s">
        <v>23</v>
      </c>
      <c r="C25" s="11">
        <v>10518</v>
      </c>
      <c r="D25" s="10">
        <f t="shared" si="0"/>
        <v>10518</v>
      </c>
      <c r="E25" s="11"/>
      <c r="F25" s="5"/>
      <c r="G25" s="5"/>
      <c r="H25" s="5"/>
      <c r="I25" s="6"/>
      <c r="J25" s="12"/>
      <c r="K25" s="11"/>
      <c r="L25" s="14"/>
      <c r="M25" s="5">
        <v>9793</v>
      </c>
      <c r="N25" s="10">
        <f>250+250+225</f>
        <v>725</v>
      </c>
      <c r="O25" s="11"/>
    </row>
    <row r="26" spans="1:15" ht="15">
      <c r="A26" s="36">
        <v>562.53</v>
      </c>
      <c r="B26" s="59" t="s">
        <v>66</v>
      </c>
      <c r="C26" s="11">
        <v>52142</v>
      </c>
      <c r="D26" s="10">
        <f t="shared" si="0"/>
        <v>52142</v>
      </c>
      <c r="E26" s="11"/>
      <c r="F26" s="5"/>
      <c r="G26" s="5"/>
      <c r="H26" s="5"/>
      <c r="I26" s="6"/>
      <c r="J26" s="12">
        <v>36558</v>
      </c>
      <c r="K26" s="11"/>
      <c r="L26" s="14"/>
      <c r="M26" s="5">
        <v>9141</v>
      </c>
      <c r="N26" s="10">
        <v>6443</v>
      </c>
      <c r="O26" s="11"/>
    </row>
    <row r="27" spans="1:15" ht="15">
      <c r="A27" s="36">
        <v>562.54</v>
      </c>
      <c r="B27" s="59" t="s">
        <v>67</v>
      </c>
      <c r="C27" s="11">
        <v>63628</v>
      </c>
      <c r="D27" s="10">
        <f t="shared" si="0"/>
        <v>63629</v>
      </c>
      <c r="E27" s="11"/>
      <c r="F27" s="5"/>
      <c r="G27" s="5"/>
      <c r="H27" s="5"/>
      <c r="I27" s="6"/>
      <c r="J27" s="12"/>
      <c r="K27" s="11"/>
      <c r="L27" s="14"/>
      <c r="M27" s="5">
        <v>42395</v>
      </c>
      <c r="N27" s="10">
        <f>13265+2378+5591</f>
        <v>21234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83533</v>
      </c>
      <c r="D29" s="10">
        <f t="shared" si="0"/>
        <v>90006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89481+475</f>
        <v>89956</v>
      </c>
      <c r="O29" s="11">
        <v>50</v>
      </c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10152</v>
      </c>
      <c r="D31" s="10">
        <f t="shared" si="0"/>
        <v>11550</v>
      </c>
      <c r="E31" s="11"/>
      <c r="F31" s="5"/>
      <c r="G31" s="5"/>
      <c r="H31" s="5"/>
      <c r="I31" s="6"/>
      <c r="J31" s="12"/>
      <c r="K31" s="11"/>
      <c r="L31" s="14"/>
      <c r="M31" s="5"/>
      <c r="N31" s="10">
        <f>5975+5565</f>
        <v>11540</v>
      </c>
      <c r="O31" s="11">
        <v>10</v>
      </c>
    </row>
    <row r="32" spans="1:15" ht="15">
      <c r="A32" s="36">
        <v>562.59</v>
      </c>
      <c r="B32" s="59" t="s">
        <v>56</v>
      </c>
      <c r="C32" s="11">
        <v>6086</v>
      </c>
      <c r="D32" s="10">
        <f t="shared" si="0"/>
        <v>6086</v>
      </c>
      <c r="E32" s="11"/>
      <c r="F32" s="6"/>
      <c r="G32" s="5"/>
      <c r="H32" s="6"/>
      <c r="I32" s="6"/>
      <c r="J32" s="12"/>
      <c r="K32" s="11"/>
      <c r="L32" s="14"/>
      <c r="M32" s="6"/>
      <c r="N32" s="81">
        <v>6086</v>
      </c>
      <c r="O32" s="11"/>
    </row>
    <row r="33" spans="1:15" ht="15">
      <c r="A33" s="36">
        <v>562.6</v>
      </c>
      <c r="B33" s="37" t="s">
        <v>26</v>
      </c>
      <c r="C33" s="11"/>
      <c r="D33" s="10">
        <f t="shared" si="0"/>
        <v>0</v>
      </c>
      <c r="E33" s="11"/>
      <c r="F33" s="5"/>
      <c r="G33" s="5"/>
      <c r="H33" s="5"/>
      <c r="I33" s="6"/>
      <c r="J33" s="12"/>
      <c r="K33" s="11"/>
      <c r="L33" s="14"/>
      <c r="M33" s="5"/>
      <c r="N33" s="10"/>
      <c r="O33" s="11"/>
    </row>
    <row r="34" spans="1:15" ht="15">
      <c r="A34" s="36">
        <v>562.71</v>
      </c>
      <c r="B34" s="37" t="s">
        <v>27</v>
      </c>
      <c r="C34" s="11">
        <v>32437</v>
      </c>
      <c r="D34" s="10">
        <f t="shared" si="0"/>
        <v>32437</v>
      </c>
      <c r="E34" s="11"/>
      <c r="F34" s="5"/>
      <c r="G34" s="5"/>
      <c r="H34" s="5"/>
      <c r="I34" s="6"/>
      <c r="J34" s="12"/>
      <c r="K34" s="11"/>
      <c r="L34" s="14"/>
      <c r="M34" s="5">
        <v>16839</v>
      </c>
      <c r="N34" s="10">
        <f>4095+11398+100</f>
        <v>15593</v>
      </c>
      <c r="O34" s="11">
        <v>5</v>
      </c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/>
      <c r="D40" s="10">
        <f t="shared" si="0"/>
        <v>0</v>
      </c>
      <c r="E40" s="11"/>
      <c r="F40" s="5"/>
      <c r="G40" s="5"/>
      <c r="H40" s="5"/>
      <c r="I40" s="6"/>
      <c r="J40" s="12"/>
      <c r="K40" s="11"/>
      <c r="L40" s="14"/>
      <c r="M40" s="5"/>
      <c r="N40" s="10"/>
      <c r="O40" s="11"/>
    </row>
    <row r="41" spans="1:15" ht="15">
      <c r="A41" s="36">
        <v>562.88</v>
      </c>
      <c r="B41" s="59" t="s">
        <v>58</v>
      </c>
      <c r="C41" s="11">
        <v>18048</v>
      </c>
      <c r="D41" s="10">
        <f t="shared" si="0"/>
        <v>18539</v>
      </c>
      <c r="E41" s="11"/>
      <c r="F41" s="5"/>
      <c r="G41" s="5"/>
      <c r="H41" s="5"/>
      <c r="I41" s="6"/>
      <c r="J41" s="12"/>
      <c r="K41" s="11">
        <v>18539</v>
      </c>
      <c r="L41" s="14"/>
      <c r="M41" s="5"/>
      <c r="N41" s="10"/>
      <c r="O41" s="11"/>
    </row>
    <row r="42" spans="1:15" ht="15">
      <c r="A42" s="36">
        <v>562.9</v>
      </c>
      <c r="B42" s="37" t="s">
        <v>33</v>
      </c>
      <c r="C42" s="11">
        <v>4941</v>
      </c>
      <c r="D42" s="10">
        <f t="shared" si="0"/>
        <v>4941</v>
      </c>
      <c r="E42" s="11"/>
      <c r="F42" s="5"/>
      <c r="G42" s="5"/>
      <c r="H42" s="5"/>
      <c r="I42" s="6"/>
      <c r="J42" s="12"/>
      <c r="K42" s="11"/>
      <c r="L42" s="14"/>
      <c r="M42" s="5">
        <v>4941</v>
      </c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1160370</v>
      </c>
      <c r="D44" s="64">
        <f>SUM(E44:O44)</f>
        <v>1160369</v>
      </c>
      <c r="E44" s="65">
        <f aca="true" t="shared" si="1" ref="E44:O44">SUM(E5:E43)</f>
        <v>1633</v>
      </c>
      <c r="F44" s="63">
        <f t="shared" si="1"/>
        <v>94678</v>
      </c>
      <c r="G44" s="63">
        <f t="shared" si="1"/>
        <v>71281</v>
      </c>
      <c r="H44" s="63">
        <f t="shared" si="1"/>
        <v>30284</v>
      </c>
      <c r="I44" s="63">
        <f t="shared" si="1"/>
        <v>39366</v>
      </c>
      <c r="J44" s="66">
        <f t="shared" si="1"/>
        <v>36558</v>
      </c>
      <c r="K44" s="65">
        <f t="shared" si="1"/>
        <v>241871</v>
      </c>
      <c r="L44" s="67">
        <f t="shared" si="1"/>
        <v>9950</v>
      </c>
      <c r="M44" s="63">
        <f t="shared" si="1"/>
        <v>343464</v>
      </c>
      <c r="N44" s="64">
        <f t="shared" si="1"/>
        <v>264368</v>
      </c>
      <c r="O44" s="65">
        <f t="shared" si="1"/>
        <v>26916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1160370</v>
      </c>
      <c r="D56" s="72">
        <f>SUM(E56:O56)</f>
        <v>1160369</v>
      </c>
      <c r="E56" s="73">
        <f aca="true" t="shared" si="3" ref="E56:O56">SUM(E44:E55)</f>
        <v>1633</v>
      </c>
      <c r="F56" s="71">
        <f t="shared" si="3"/>
        <v>94678</v>
      </c>
      <c r="G56" s="71">
        <f t="shared" si="3"/>
        <v>71281</v>
      </c>
      <c r="H56" s="71">
        <f t="shared" si="3"/>
        <v>30284</v>
      </c>
      <c r="I56" s="74">
        <f t="shared" si="3"/>
        <v>39366</v>
      </c>
      <c r="J56" s="75">
        <f t="shared" si="3"/>
        <v>36558</v>
      </c>
      <c r="K56" s="73">
        <f t="shared" si="3"/>
        <v>241871</v>
      </c>
      <c r="L56" s="76">
        <f t="shared" si="3"/>
        <v>9950</v>
      </c>
      <c r="M56" s="71">
        <f t="shared" si="3"/>
        <v>343464</v>
      </c>
      <c r="N56" s="83">
        <f t="shared" si="3"/>
        <v>264368</v>
      </c>
      <c r="O56" s="73">
        <f t="shared" si="3"/>
        <v>26916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1633</v>
      </c>
      <c r="D62" s="45">
        <f>E56/D56</f>
        <v>0.0014073109502235927</v>
      </c>
    </row>
    <row r="63" spans="2:4" ht="15">
      <c r="B63" s="24" t="s">
        <v>2</v>
      </c>
      <c r="C63" s="46">
        <f>F56</f>
        <v>94678</v>
      </c>
      <c r="D63" s="45">
        <f>F56/D56</f>
        <v>0.08159301049924636</v>
      </c>
    </row>
    <row r="64" spans="2:4" ht="15">
      <c r="B64" s="24" t="s">
        <v>3</v>
      </c>
      <c r="C64" s="46">
        <f>G56</f>
        <v>71281</v>
      </c>
      <c r="D64" s="45">
        <f>G56/D56</f>
        <v>0.061429596964413906</v>
      </c>
    </row>
    <row r="65" spans="2:4" ht="15">
      <c r="B65" s="24" t="s">
        <v>4</v>
      </c>
      <c r="C65" s="46">
        <f>H56</f>
        <v>30284</v>
      </c>
      <c r="D65" s="45">
        <f>H56/D56</f>
        <v>0.02609859449881891</v>
      </c>
    </row>
    <row r="66" spans="2:4" ht="15">
      <c r="B66" s="24" t="s">
        <v>5</v>
      </c>
      <c r="C66" s="46">
        <f>I56</f>
        <v>39366</v>
      </c>
      <c r="D66" s="45">
        <f>I56/D56</f>
        <v>0.03392541510502262</v>
      </c>
    </row>
    <row r="67" spans="2:4" ht="15">
      <c r="B67" s="53" t="s">
        <v>46</v>
      </c>
      <c r="C67" s="47">
        <f>J56</f>
        <v>36558</v>
      </c>
      <c r="D67" s="48">
        <f>J56/D56</f>
        <v>0.03150549523470551</v>
      </c>
    </row>
    <row r="68" spans="2:4" ht="15.75" thickBot="1">
      <c r="B68" s="91" t="s">
        <v>79</v>
      </c>
      <c r="C68" s="49">
        <f>SUM(C62:C67)</f>
        <v>273800</v>
      </c>
      <c r="D68" s="50">
        <f>SUM(D62:D67)</f>
        <v>0.2359594232524309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241871</v>
      </c>
      <c r="D70" s="23">
        <f>K56/D56</f>
        <v>0.20844317626548106</v>
      </c>
    </row>
    <row r="71" spans="2:4" ht="15">
      <c r="B71" s="54" t="s">
        <v>8</v>
      </c>
      <c r="C71" s="25">
        <f>L56</f>
        <v>9950</v>
      </c>
      <c r="D71" s="26">
        <f>L56/D56</f>
        <v>0.008574858514834506</v>
      </c>
    </row>
    <row r="72" spans="2:4" ht="15.75" thickBot="1">
      <c r="B72" s="91" t="s">
        <v>80</v>
      </c>
      <c r="C72" s="49">
        <f>SUM(C70:C71)</f>
        <v>251821</v>
      </c>
      <c r="D72" s="50">
        <f>SUM(D70:D71)</f>
        <v>0.21701803478031556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343464</v>
      </c>
      <c r="D74" s="23">
        <f>M56/D56</f>
        <v>0.295995497983831</v>
      </c>
    </row>
    <row r="75" spans="2:4" ht="15">
      <c r="B75" s="22" t="s">
        <v>9</v>
      </c>
      <c r="C75" s="21">
        <f>N56</f>
        <v>264368</v>
      </c>
      <c r="D75" s="23">
        <f>N56/D56</f>
        <v>0.22783097445726316</v>
      </c>
    </row>
    <row r="76" spans="2:4" ht="15">
      <c r="B76" s="97" t="s">
        <v>50</v>
      </c>
      <c r="C76" s="25">
        <f>O56</f>
        <v>26916</v>
      </c>
      <c r="D76" s="26">
        <f>O56/D56</f>
        <v>0.023196069526159352</v>
      </c>
    </row>
    <row r="77" spans="2:4" ht="15.75" thickBot="1">
      <c r="B77" s="91" t="s">
        <v>81</v>
      </c>
      <c r="C77" s="49">
        <f>SUM(C74:C76)</f>
        <v>634748</v>
      </c>
      <c r="D77" s="50">
        <f>SUM(D74:D76)</f>
        <v>0.5470225419672535</v>
      </c>
    </row>
    <row r="78" spans="2:4" ht="15.75" thickBot="1">
      <c r="B78" s="94" t="s">
        <v>47</v>
      </c>
      <c r="C78" s="95">
        <f>C68+C72+C77</f>
        <v>1160369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&amp;"-,Bold"&amp;20WHITMAN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2014-07-09T21:58:43Z</dcterms:modified>
  <cp:category>Washington State</cp:category>
  <cp:version/>
  <cp:contentType/>
  <cp:contentStatus/>
</cp:coreProperties>
</file>