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Benton-Franklin" sheetId="1" r:id="rId1"/>
  </sheets>
  <externalReferences>
    <externalReference r:id="rId4"/>
  </externalReferences>
  <definedNames>
    <definedName name="_xlnm.Print_Titles" localSheetId="0">'Benton-Franklin'!$1:$3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<sst xmlns="http://schemas.openxmlformats.org/spreadsheetml/2006/main" count="91" uniqueCount="82">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</sst>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'Benton-Franklin'!$F$56:$Q$56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'Benton-Franklin'!$F$56:$Q$56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"/>
          <c:y val="0.1305"/>
          <c:w val="0.42575"/>
          <c:h val="0.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('Benton-Franklin'!$B$70,'Benton-Franklin'!$B$76,'Benton-Franklin'!$B$81:$B$83)</c:f>
              <c:strCache/>
            </c:strRef>
          </c:cat>
          <c:val>
            <c:numRef>
              <c:f>('Benton-Franklin'!$C$70,'Benton-Franklin'!$C$76,'Benton-Franklin'!$C$81:$C$83)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476500" y="11353800"/>
        <a:ext cx="854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2476500" y="11353800"/>
        <a:ext cx="8543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57</xdr:row>
      <xdr:rowOff>66675</xdr:rowOff>
    </xdr:from>
    <xdr:to>
      <xdr:col>17</xdr:col>
      <xdr:colOff>409575</xdr:colOff>
      <xdr:row>84</xdr:row>
      <xdr:rowOff>133350</xdr:rowOff>
    </xdr:to>
    <xdr:graphicFrame>
      <xdr:nvGraphicFramePr>
        <xdr:cNvPr id="3" name="Chart 2"/>
        <xdr:cNvGraphicFramePr/>
      </xdr:nvGraphicFramePr>
      <xdr:xfrm>
        <a:off x="4524375" y="11582400"/>
        <a:ext cx="852487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_Services\Grants\BARS\2008\summa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1"/>
      <sheetName val="Adams "/>
      <sheetName val="Asotin"/>
      <sheetName val="Bent-Frank"/>
      <sheetName val="Chelan-Doug"/>
      <sheetName val="Clallam"/>
    </sheetNames>
    <sheetDataSet>
      <sheetData sheetId="2">
        <row r="55">
          <cell r="F55">
            <v>75492.09</v>
          </cell>
          <cell r="G55">
            <v>111273.06999999999</v>
          </cell>
          <cell r="H55">
            <v>21780</v>
          </cell>
          <cell r="I55">
            <v>0</v>
          </cell>
          <cell r="J55">
            <v>67714</v>
          </cell>
          <cell r="K55">
            <v>95225</v>
          </cell>
          <cell r="L55">
            <v>106404.85</v>
          </cell>
          <cell r="M55">
            <v>0</v>
          </cell>
          <cell r="N55">
            <v>196521.80000000002</v>
          </cell>
          <cell r="O55">
            <v>0</v>
          </cell>
          <cell r="P55">
            <v>102662.5</v>
          </cell>
          <cell r="Q55">
            <v>160133.32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7.7109375" style="0" customWidth="1"/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00390625" style="0" customWidth="1" collapsed="1"/>
    <col min="7" max="7" width="12.140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140625" style="0" customWidth="1"/>
    <col min="12" max="12" width="12.8515625" style="0" bestFit="1" customWidth="1"/>
    <col min="13" max="13" width="10.8515625" style="0" customWidth="1"/>
    <col min="14" max="14" width="10.28125" style="0" customWidth="1"/>
    <col min="15" max="15" width="7.8515625" style="0" hidden="1" customWidth="1"/>
    <col min="16" max="16" width="11.28125" style="0" bestFit="1" customWidth="1"/>
    <col min="17" max="17" width="13.14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4" t="s">
        <v>65</v>
      </c>
      <c r="G2" s="105"/>
      <c r="H2" s="105"/>
      <c r="I2" s="105"/>
      <c r="J2" s="105"/>
      <c r="K2" s="105"/>
      <c r="L2" s="104" t="s">
        <v>68</v>
      </c>
      <c r="M2" s="105"/>
      <c r="N2" s="105"/>
      <c r="O2" s="77"/>
      <c r="P2" s="104" t="s">
        <v>69</v>
      </c>
      <c r="Q2" s="105"/>
      <c r="R2" s="106"/>
    </row>
    <row r="3" spans="1:18" ht="70.5" customHeight="1">
      <c r="A3" s="7" t="s">
        <v>0</v>
      </c>
      <c r="B3" s="8" t="s">
        <v>1</v>
      </c>
      <c r="C3" s="9"/>
      <c r="D3" s="10" t="s">
        <v>2</v>
      </c>
      <c r="E3" s="86" t="s">
        <v>3</v>
      </c>
      <c r="F3" s="81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7">
        <f>SUM(F4:R4)</f>
        <v>0</v>
      </c>
      <c r="F4" s="82"/>
      <c r="G4" s="56"/>
      <c r="H4" s="56"/>
      <c r="I4" s="56"/>
      <c r="J4" s="56"/>
      <c r="K4" s="84"/>
      <c r="L4" s="82"/>
      <c r="M4" s="56"/>
      <c r="N4" s="84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7">
        <f aca="true" t="shared" si="0" ref="E5:E13">SUM(F5:R5)</f>
        <v>0</v>
      </c>
      <c r="F5" s="82"/>
      <c r="G5" s="56"/>
      <c r="H5" s="56"/>
      <c r="I5" s="56"/>
      <c r="J5" s="56"/>
      <c r="K5" s="84"/>
      <c r="L5" s="82"/>
      <c r="M5" s="56"/>
      <c r="N5" s="84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7">
        <f t="shared" si="0"/>
        <v>0</v>
      </c>
      <c r="F6" s="82"/>
      <c r="G6" s="56"/>
      <c r="H6" s="56"/>
      <c r="I6" s="56"/>
      <c r="J6" s="56"/>
      <c r="K6" s="84"/>
      <c r="L6" s="82"/>
      <c r="M6" s="56"/>
      <c r="N6" s="84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7">
        <f t="shared" si="0"/>
        <v>0</v>
      </c>
      <c r="F7" s="82"/>
      <c r="G7" s="56"/>
      <c r="H7" s="56"/>
      <c r="I7" s="56"/>
      <c r="J7" s="56"/>
      <c r="K7" s="84"/>
      <c r="L7" s="82"/>
      <c r="M7" s="56"/>
      <c r="N7" s="84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7">
        <f t="shared" si="0"/>
        <v>0</v>
      </c>
      <c r="F8" s="82"/>
      <c r="G8" s="56"/>
      <c r="H8" s="56"/>
      <c r="I8" s="56"/>
      <c r="J8" s="56"/>
      <c r="K8" s="84"/>
      <c r="L8" s="82"/>
      <c r="M8" s="56"/>
      <c r="N8" s="84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7">
        <f t="shared" si="0"/>
        <v>0</v>
      </c>
      <c r="F9" s="82"/>
      <c r="G9" s="56"/>
      <c r="H9" s="56"/>
      <c r="I9" s="56"/>
      <c r="J9" s="56"/>
      <c r="K9" s="84"/>
      <c r="L9" s="82"/>
      <c r="M9" s="56"/>
      <c r="N9" s="84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7">
        <f t="shared" si="0"/>
        <v>0</v>
      </c>
      <c r="F10" s="82"/>
      <c r="G10" s="56"/>
      <c r="H10" s="56"/>
      <c r="I10" s="56"/>
      <c r="J10" s="56"/>
      <c r="K10" s="84"/>
      <c r="L10" s="82"/>
      <c r="M10" s="56"/>
      <c r="N10" s="84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7">
        <f t="shared" si="0"/>
        <v>0</v>
      </c>
      <c r="F11" s="82"/>
      <c r="G11" s="56"/>
      <c r="H11" s="56"/>
      <c r="I11" s="56"/>
      <c r="J11" s="56"/>
      <c r="K11" s="84"/>
      <c r="L11" s="82"/>
      <c r="M11" s="56"/>
      <c r="N11" s="84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7">
        <f t="shared" si="0"/>
        <v>0</v>
      </c>
      <c r="F12" s="82"/>
      <c r="G12" s="56"/>
      <c r="H12" s="56"/>
      <c r="I12" s="56"/>
      <c r="J12" s="56"/>
      <c r="K12" s="84"/>
      <c r="L12" s="82"/>
      <c r="M12" s="56"/>
      <c r="N12" s="84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3">
        <f t="shared" si="0"/>
        <v>0</v>
      </c>
      <c r="F13" s="82"/>
      <c r="G13" s="56"/>
      <c r="H13" s="56"/>
      <c r="I13" s="56"/>
      <c r="J13" s="56"/>
      <c r="K13" s="84"/>
      <c r="L13" s="82"/>
      <c r="M13" s="56"/>
      <c r="N13" s="84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39639</v>
      </c>
      <c r="E14" s="87">
        <f aca="true" t="shared" si="1" ref="E14:E54">SUM(F14:R14)</f>
        <v>2262436</v>
      </c>
      <c r="F14" s="83"/>
      <c r="G14" s="88">
        <v>1165612</v>
      </c>
      <c r="H14" s="88"/>
      <c r="I14" s="88"/>
      <c r="J14" s="88">
        <v>258127</v>
      </c>
      <c r="K14" s="89"/>
      <c r="L14" s="83"/>
      <c r="M14" s="88">
        <v>287815</v>
      </c>
      <c r="N14" s="89"/>
      <c r="O14" s="54"/>
      <c r="P14" s="88">
        <v>550882</v>
      </c>
      <c r="Q14" s="88"/>
      <c r="R14" s="88"/>
    </row>
    <row r="15" spans="1:18" ht="15" customHeight="1">
      <c r="A15" s="12">
        <v>562.2</v>
      </c>
      <c r="B15" s="30" t="s">
        <v>16</v>
      </c>
      <c r="C15" s="46"/>
      <c r="D15" s="51"/>
      <c r="E15" s="87">
        <f t="shared" si="1"/>
        <v>0</v>
      </c>
      <c r="F15" s="82"/>
      <c r="G15" s="56"/>
      <c r="H15" s="56"/>
      <c r="I15" s="56"/>
      <c r="J15" s="56"/>
      <c r="K15" s="84"/>
      <c r="L15" s="93"/>
      <c r="M15" s="56"/>
      <c r="N15" s="84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7">
        <f t="shared" si="1"/>
        <v>0</v>
      </c>
      <c r="F16" s="82"/>
      <c r="G16" s="56"/>
      <c r="H16" s="56"/>
      <c r="I16" s="56"/>
      <c r="J16" s="56"/>
      <c r="K16" s="84"/>
      <c r="L16" s="82"/>
      <c r="M16" s="56"/>
      <c r="N16" s="84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1184201</v>
      </c>
      <c r="E17" s="87">
        <f t="shared" si="1"/>
        <v>905917</v>
      </c>
      <c r="F17" s="82"/>
      <c r="G17" s="56"/>
      <c r="H17" s="56"/>
      <c r="I17" s="56"/>
      <c r="J17" s="56"/>
      <c r="K17" s="84"/>
      <c r="L17" s="93">
        <v>322808</v>
      </c>
      <c r="M17" s="56">
        <v>140101</v>
      </c>
      <c r="N17" s="84">
        <f>233735+46000</f>
        <v>279735</v>
      </c>
      <c r="O17" s="52"/>
      <c r="P17" s="56"/>
      <c r="Q17" s="56">
        <f>20625+142648</f>
        <v>163273</v>
      </c>
      <c r="R17" s="56"/>
    </row>
    <row r="18" spans="1:18" ht="15" customHeight="1">
      <c r="A18" s="12">
        <v>562.24</v>
      </c>
      <c r="B18" s="30" t="s">
        <v>19</v>
      </c>
      <c r="C18" s="46"/>
      <c r="D18" s="51">
        <v>99633</v>
      </c>
      <c r="E18" s="87">
        <f t="shared" si="1"/>
        <v>32022</v>
      </c>
      <c r="F18" s="82"/>
      <c r="G18" s="56"/>
      <c r="H18" s="56"/>
      <c r="I18" s="56"/>
      <c r="J18" s="56"/>
      <c r="K18" s="84"/>
      <c r="L18" s="82"/>
      <c r="M18" s="56"/>
      <c r="N18" s="84"/>
      <c r="O18" s="52"/>
      <c r="P18" s="56"/>
      <c r="Q18" s="56">
        <v>32022</v>
      </c>
      <c r="R18" s="56"/>
    </row>
    <row r="19" spans="1:18" ht="15" customHeight="1">
      <c r="A19" s="12">
        <v>562.25</v>
      </c>
      <c r="B19" s="30" t="s">
        <v>20</v>
      </c>
      <c r="C19" s="46"/>
      <c r="D19" s="51">
        <v>247697</v>
      </c>
      <c r="E19" s="87">
        <f t="shared" si="1"/>
        <v>99679</v>
      </c>
      <c r="F19" s="82"/>
      <c r="G19" s="56"/>
      <c r="H19" s="56"/>
      <c r="I19" s="56"/>
      <c r="J19" s="56"/>
      <c r="K19" s="84"/>
      <c r="L19" s="82">
        <f>8000+91679</f>
        <v>99679</v>
      </c>
      <c r="M19" s="56"/>
      <c r="N19" s="84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7">
        <f t="shared" si="1"/>
        <v>0</v>
      </c>
      <c r="F20" s="82"/>
      <c r="G20" s="56"/>
      <c r="H20" s="56"/>
      <c r="I20" s="56"/>
      <c r="J20" s="56"/>
      <c r="K20" s="84"/>
      <c r="L20" s="82"/>
      <c r="M20" s="56"/>
      <c r="N20" s="84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7">
        <f t="shared" si="1"/>
        <v>0</v>
      </c>
      <c r="F21" s="82"/>
      <c r="G21" s="56"/>
      <c r="H21" s="56"/>
      <c r="I21" s="56"/>
      <c r="J21" s="56"/>
      <c r="K21" s="84"/>
      <c r="L21" s="82"/>
      <c r="M21" s="56"/>
      <c r="N21" s="84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v>1553516</v>
      </c>
      <c r="E22" s="87">
        <f t="shared" si="1"/>
        <v>1432034</v>
      </c>
      <c r="F22" s="82"/>
      <c r="G22" s="56"/>
      <c r="H22" s="56"/>
      <c r="I22" s="56"/>
      <c r="J22" s="56"/>
      <c r="K22" s="84"/>
      <c r="L22" s="82">
        <f>1431414+620</f>
        <v>1432034</v>
      </c>
      <c r="M22" s="56"/>
      <c r="N22" s="84"/>
      <c r="O22" s="52"/>
      <c r="P22" s="56"/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>
        <v>291889</v>
      </c>
      <c r="E23" s="87">
        <f t="shared" si="1"/>
        <v>0</v>
      </c>
      <c r="F23" s="82"/>
      <c r="G23" s="56"/>
      <c r="H23" s="56"/>
      <c r="I23" s="56"/>
      <c r="J23" s="56"/>
      <c r="K23" s="84"/>
      <c r="L23" s="82"/>
      <c r="M23" s="56"/>
      <c r="N23" s="84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v>1203632</v>
      </c>
      <c r="E24" s="87">
        <f t="shared" si="1"/>
        <v>846307</v>
      </c>
      <c r="F24" s="82"/>
      <c r="G24" s="56"/>
      <c r="H24" s="56"/>
      <c r="I24" s="56"/>
      <c r="J24" s="56"/>
      <c r="K24" s="84"/>
      <c r="L24" s="82">
        <v>60349</v>
      </c>
      <c r="M24" s="56">
        <v>171858</v>
      </c>
      <c r="N24" s="84"/>
      <c r="O24" s="52"/>
      <c r="P24" s="56"/>
      <c r="Q24" s="56">
        <f>412524+201576</f>
        <v>614100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44449</v>
      </c>
      <c r="E25" s="87">
        <f t="shared" si="1"/>
        <v>13850</v>
      </c>
      <c r="F25" s="82"/>
      <c r="G25" s="56"/>
      <c r="H25" s="56"/>
      <c r="I25" s="56"/>
      <c r="J25" s="56"/>
      <c r="K25" s="84"/>
      <c r="L25" s="82"/>
      <c r="M25" s="56"/>
      <c r="N25" s="84"/>
      <c r="O25" s="52"/>
      <c r="P25" s="56"/>
      <c r="Q25" s="56">
        <v>13850</v>
      </c>
      <c r="R25" s="56"/>
    </row>
    <row r="26" spans="1:18" ht="15" customHeight="1">
      <c r="A26" s="12">
        <v>562.34</v>
      </c>
      <c r="B26" s="30" t="s">
        <v>27</v>
      </c>
      <c r="C26" s="46"/>
      <c r="D26" s="51">
        <v>155486</v>
      </c>
      <c r="E26" s="87">
        <f t="shared" si="1"/>
        <v>78189</v>
      </c>
      <c r="F26" s="82"/>
      <c r="G26" s="56"/>
      <c r="H26" s="56"/>
      <c r="I26" s="56"/>
      <c r="J26" s="56"/>
      <c r="K26" s="84"/>
      <c r="L26" s="82"/>
      <c r="M26" s="56"/>
      <c r="N26" s="84"/>
      <c r="O26" s="52"/>
      <c r="P26" s="56">
        <f>29948+10417</f>
        <v>40365</v>
      </c>
      <c r="Q26" s="56">
        <v>37824</v>
      </c>
      <c r="R26" s="56"/>
    </row>
    <row r="27" spans="1:18" ht="15" customHeight="1">
      <c r="A27" s="12">
        <v>562.35</v>
      </c>
      <c r="B27" s="30" t="s">
        <v>28</v>
      </c>
      <c r="C27" s="46"/>
      <c r="D27" s="51">
        <v>192400</v>
      </c>
      <c r="E27" s="87">
        <f t="shared" si="1"/>
        <v>212186</v>
      </c>
      <c r="F27" s="82">
        <v>108954</v>
      </c>
      <c r="G27" s="56"/>
      <c r="H27" s="56"/>
      <c r="I27" s="56"/>
      <c r="J27" s="56"/>
      <c r="K27" s="84"/>
      <c r="L27" s="82">
        <v>100745</v>
      </c>
      <c r="M27" s="56"/>
      <c r="N27" s="84"/>
      <c r="O27" s="52"/>
      <c r="P27" s="56"/>
      <c r="Q27" s="56">
        <v>2487</v>
      </c>
      <c r="R27" s="56"/>
    </row>
    <row r="28" spans="1:18" ht="15" customHeight="1">
      <c r="A28" s="12">
        <v>562.39</v>
      </c>
      <c r="B28" s="30" t="s">
        <v>29</v>
      </c>
      <c r="C28" s="46"/>
      <c r="D28" s="51">
        <v>132557</v>
      </c>
      <c r="E28" s="87">
        <f t="shared" si="1"/>
        <v>174235</v>
      </c>
      <c r="F28" s="82"/>
      <c r="G28" s="56"/>
      <c r="H28" s="56">
        <v>159537</v>
      </c>
      <c r="I28" s="56"/>
      <c r="J28" s="56"/>
      <c r="K28" s="84"/>
      <c r="L28" s="82"/>
      <c r="M28" s="56"/>
      <c r="N28" s="84"/>
      <c r="O28" s="52"/>
      <c r="P28" s="56"/>
      <c r="Q28" s="56">
        <v>14698</v>
      </c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7">
        <f t="shared" si="1"/>
        <v>0</v>
      </c>
      <c r="F29" s="82"/>
      <c r="G29" s="56"/>
      <c r="H29" s="56"/>
      <c r="I29" s="56"/>
      <c r="J29" s="56"/>
      <c r="K29" s="84"/>
      <c r="L29" s="82"/>
      <c r="M29" s="56"/>
      <c r="N29" s="84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7">
        <f t="shared" si="1"/>
        <v>0</v>
      </c>
      <c r="F30" s="82"/>
      <c r="G30" s="56"/>
      <c r="H30" s="56"/>
      <c r="I30" s="56"/>
      <c r="J30" s="56"/>
      <c r="K30" s="84"/>
      <c r="L30" s="82"/>
      <c r="M30" s="56"/>
      <c r="N30" s="84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7">
        <f t="shared" si="1"/>
        <v>0</v>
      </c>
      <c r="F31" s="82"/>
      <c r="G31" s="56"/>
      <c r="H31" s="56"/>
      <c r="I31" s="56"/>
      <c r="J31" s="56"/>
      <c r="K31" s="84"/>
      <c r="L31" s="82"/>
      <c r="M31" s="56"/>
      <c r="N31" s="84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/>
      <c r="E32" s="87">
        <f t="shared" si="1"/>
        <v>0</v>
      </c>
      <c r="F32" s="82"/>
      <c r="G32" s="56"/>
      <c r="H32" s="56"/>
      <c r="I32" s="56"/>
      <c r="J32" s="56"/>
      <c r="K32" s="84"/>
      <c r="L32" s="82"/>
      <c r="M32" s="56"/>
      <c r="N32" s="84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>
        <v>509224</v>
      </c>
      <c r="E33" s="87">
        <f t="shared" si="1"/>
        <v>483024</v>
      </c>
      <c r="F33" s="82">
        <v>23842</v>
      </c>
      <c r="G33" s="56"/>
      <c r="H33" s="56"/>
      <c r="I33" s="56"/>
      <c r="J33" s="56"/>
      <c r="K33" s="84"/>
      <c r="L33" s="82"/>
      <c r="M33" s="56">
        <f>9675+449507</f>
        <v>459182</v>
      </c>
      <c r="N33" s="84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/>
      <c r="E34" s="87">
        <f t="shared" si="1"/>
        <v>0</v>
      </c>
      <c r="F34" s="82"/>
      <c r="G34" s="56"/>
      <c r="H34" s="56"/>
      <c r="I34" s="56"/>
      <c r="J34" s="56"/>
      <c r="K34" s="84"/>
      <c r="L34" s="82"/>
      <c r="M34" s="56"/>
      <c r="N34" s="84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43141</v>
      </c>
      <c r="E35" s="87">
        <f t="shared" si="1"/>
        <v>8250</v>
      </c>
      <c r="F35" s="82">
        <v>8250</v>
      </c>
      <c r="G35" s="56"/>
      <c r="H35" s="56"/>
      <c r="I35" s="56"/>
      <c r="J35" s="56"/>
      <c r="K35" s="84"/>
      <c r="L35" s="82"/>
      <c r="M35" s="56"/>
      <c r="N35" s="84"/>
      <c r="O35" s="52"/>
      <c r="P35" s="56"/>
      <c r="Q35" s="56"/>
      <c r="R35" s="56"/>
    </row>
    <row r="36" spans="1:18" ht="15" customHeight="1">
      <c r="A36" s="12">
        <v>562.53</v>
      </c>
      <c r="B36" s="30" t="s">
        <v>36</v>
      </c>
      <c r="C36" s="46"/>
      <c r="D36" s="51">
        <v>114211</v>
      </c>
      <c r="E36" s="87">
        <f t="shared" si="1"/>
        <v>85901</v>
      </c>
      <c r="F36" s="82"/>
      <c r="G36" s="56"/>
      <c r="H36" s="56"/>
      <c r="I36" s="56"/>
      <c r="J36" s="56"/>
      <c r="K36" s="84">
        <v>65189</v>
      </c>
      <c r="L36" s="82"/>
      <c r="M36" s="56"/>
      <c r="N36" s="84"/>
      <c r="O36" s="52"/>
      <c r="P36" s="56"/>
      <c r="Q36" s="56">
        <v>20712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579298</v>
      </c>
      <c r="E37" s="87">
        <f t="shared" si="1"/>
        <v>254229</v>
      </c>
      <c r="F37" s="82"/>
      <c r="G37" s="56"/>
      <c r="H37" s="56"/>
      <c r="I37" s="56"/>
      <c r="J37" s="56"/>
      <c r="K37" s="84"/>
      <c r="L37" s="82"/>
      <c r="M37" s="56"/>
      <c r="N37" s="84"/>
      <c r="O37" s="52"/>
      <c r="P37" s="56"/>
      <c r="Q37" s="56">
        <v>254229</v>
      </c>
      <c r="R37" s="56"/>
    </row>
    <row r="38" spans="1:18" ht="15" customHeight="1">
      <c r="A38" s="12">
        <v>562.55</v>
      </c>
      <c r="B38" s="30" t="s">
        <v>38</v>
      </c>
      <c r="C38" s="46"/>
      <c r="D38" s="51">
        <v>31655</v>
      </c>
      <c r="E38" s="87">
        <f t="shared" si="1"/>
        <v>0</v>
      </c>
      <c r="F38" s="82"/>
      <c r="G38" s="56"/>
      <c r="H38" s="56"/>
      <c r="I38" s="56"/>
      <c r="J38" s="56"/>
      <c r="K38" s="84"/>
      <c r="L38" s="82"/>
      <c r="M38" s="56"/>
      <c r="N38" s="84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816283</v>
      </c>
      <c r="E39" s="87">
        <f t="shared" si="1"/>
        <v>621628</v>
      </c>
      <c r="F39" s="82"/>
      <c r="G39" s="56"/>
      <c r="H39" s="56"/>
      <c r="I39" s="56"/>
      <c r="J39" s="56"/>
      <c r="K39" s="84"/>
      <c r="L39" s="82"/>
      <c r="M39" s="56"/>
      <c r="N39" s="84"/>
      <c r="O39" s="52"/>
      <c r="P39" s="56"/>
      <c r="Q39" s="56">
        <f>100717+508065+12846</f>
        <v>621628</v>
      </c>
      <c r="R39" s="56"/>
    </row>
    <row r="40" spans="1:18" ht="15" customHeight="1">
      <c r="A40" s="12">
        <v>562.57</v>
      </c>
      <c r="B40" s="30" t="s">
        <v>40</v>
      </c>
      <c r="C40" s="46"/>
      <c r="D40" s="51">
        <v>22842</v>
      </c>
      <c r="E40" s="87">
        <f t="shared" si="1"/>
        <v>17934</v>
      </c>
      <c r="F40" s="82"/>
      <c r="G40" s="56"/>
      <c r="H40" s="56"/>
      <c r="I40" s="56"/>
      <c r="J40" s="56"/>
      <c r="K40" s="84">
        <v>17934</v>
      </c>
      <c r="L40" s="82"/>
      <c r="M40" s="56"/>
      <c r="N40" s="84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47614</v>
      </c>
      <c r="E41" s="87">
        <f t="shared" si="1"/>
        <v>58384</v>
      </c>
      <c r="F41" s="82"/>
      <c r="G41" s="56"/>
      <c r="H41" s="56"/>
      <c r="I41" s="56"/>
      <c r="J41" s="56"/>
      <c r="K41" s="84"/>
      <c r="L41" s="82"/>
      <c r="M41" s="56"/>
      <c r="N41" s="84"/>
      <c r="O41" s="52"/>
      <c r="P41" s="56"/>
      <c r="Q41" s="56">
        <f>57384+1000</f>
        <v>58384</v>
      </c>
      <c r="R41" s="56"/>
    </row>
    <row r="42" spans="1:18" ht="15" customHeight="1">
      <c r="A42" s="13">
        <v>562.59</v>
      </c>
      <c r="B42" s="8" t="s">
        <v>42</v>
      </c>
      <c r="C42" s="48"/>
      <c r="D42" s="57">
        <v>37</v>
      </c>
      <c r="E42" s="90">
        <f t="shared" si="1"/>
        <v>0</v>
      </c>
      <c r="F42" s="85"/>
      <c r="G42" s="91"/>
      <c r="H42" s="91"/>
      <c r="I42" s="91"/>
      <c r="J42" s="91"/>
      <c r="K42" s="92"/>
      <c r="L42" s="85"/>
      <c r="M42" s="91"/>
      <c r="N42" s="92"/>
      <c r="O42" s="58"/>
      <c r="P42" s="91"/>
      <c r="Q42" s="91"/>
      <c r="R42" s="91"/>
    </row>
    <row r="43" spans="1:18" ht="15" customHeight="1">
      <c r="A43" s="12">
        <v>562.6</v>
      </c>
      <c r="B43" s="30" t="s">
        <v>43</v>
      </c>
      <c r="C43" s="46"/>
      <c r="D43" s="51"/>
      <c r="E43" s="87">
        <f t="shared" si="1"/>
        <v>8382</v>
      </c>
      <c r="F43" s="82"/>
      <c r="G43" s="56"/>
      <c r="H43" s="56"/>
      <c r="I43" s="56"/>
      <c r="J43" s="56"/>
      <c r="K43" s="84"/>
      <c r="L43" s="82">
        <v>4750</v>
      </c>
      <c r="M43" s="56"/>
      <c r="N43" s="84"/>
      <c r="O43" s="52"/>
      <c r="P43" s="56"/>
      <c r="Q43" s="56">
        <v>3632</v>
      </c>
      <c r="R43" s="56"/>
    </row>
    <row r="44" spans="1:18" ht="15" customHeight="1">
      <c r="A44" s="12">
        <v>562.71</v>
      </c>
      <c r="B44" s="30" t="s">
        <v>44</v>
      </c>
      <c r="C44" s="46"/>
      <c r="D44" s="51">
        <v>330043</v>
      </c>
      <c r="E44" s="87">
        <f t="shared" si="1"/>
        <v>343113</v>
      </c>
      <c r="F44" s="82"/>
      <c r="G44" s="56"/>
      <c r="H44" s="56"/>
      <c r="I44" s="56"/>
      <c r="J44" s="56"/>
      <c r="K44" s="84"/>
      <c r="L44" s="82"/>
      <c r="M44" s="56"/>
      <c r="N44" s="84"/>
      <c r="O44" s="52"/>
      <c r="P44" s="56"/>
      <c r="Q44" s="56">
        <v>343113</v>
      </c>
      <c r="R44" s="56"/>
    </row>
    <row r="45" spans="1:18" ht="15" customHeight="1">
      <c r="A45" s="12">
        <v>562.72</v>
      </c>
      <c r="B45" s="30" t="s">
        <v>45</v>
      </c>
      <c r="C45" s="46"/>
      <c r="D45" s="51">
        <v>252366</v>
      </c>
      <c r="E45" s="87">
        <f t="shared" si="1"/>
        <v>301254</v>
      </c>
      <c r="F45" s="82"/>
      <c r="G45" s="56"/>
      <c r="H45" s="56"/>
      <c r="I45" s="56"/>
      <c r="J45" s="56"/>
      <c r="K45" s="84"/>
      <c r="L45" s="82"/>
      <c r="M45" s="56"/>
      <c r="N45" s="84"/>
      <c r="O45" s="52"/>
      <c r="P45" s="56"/>
      <c r="Q45" s="56">
        <v>301254</v>
      </c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7">
        <f t="shared" si="1"/>
        <v>0</v>
      </c>
      <c r="F46" s="82"/>
      <c r="G46" s="56"/>
      <c r="H46" s="56"/>
      <c r="I46" s="56"/>
      <c r="J46" s="56"/>
      <c r="K46" s="84"/>
      <c r="L46" s="82"/>
      <c r="M46" s="56"/>
      <c r="N46" s="84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7">
        <f t="shared" si="1"/>
        <v>0</v>
      </c>
      <c r="F47" s="82"/>
      <c r="G47" s="56"/>
      <c r="H47" s="56"/>
      <c r="I47" s="56"/>
      <c r="J47" s="56"/>
      <c r="K47" s="84"/>
      <c r="L47" s="82"/>
      <c r="M47" s="56"/>
      <c r="N47" s="84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7">
        <f t="shared" si="1"/>
        <v>0</v>
      </c>
      <c r="F48" s="82"/>
      <c r="G48" s="56"/>
      <c r="H48" s="56"/>
      <c r="I48" s="56"/>
      <c r="J48" s="56"/>
      <c r="K48" s="84"/>
      <c r="L48" s="82"/>
      <c r="M48" s="56"/>
      <c r="N48" s="84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110034</v>
      </c>
      <c r="E49" s="87">
        <f t="shared" si="1"/>
        <v>0</v>
      </c>
      <c r="F49" s="82"/>
      <c r="G49" s="56"/>
      <c r="H49" s="56"/>
      <c r="I49" s="56"/>
      <c r="J49" s="56"/>
      <c r="K49" s="84"/>
      <c r="L49" s="82"/>
      <c r="M49" s="56"/>
      <c r="N49" s="84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438321</v>
      </c>
      <c r="E50" s="87">
        <f t="shared" si="1"/>
        <v>405374</v>
      </c>
      <c r="F50" s="82"/>
      <c r="G50" s="56"/>
      <c r="H50" s="56"/>
      <c r="I50" s="56"/>
      <c r="J50" s="56"/>
      <c r="K50" s="84"/>
      <c r="L50" s="82">
        <f>343945+61429</f>
        <v>405374</v>
      </c>
      <c r="M50" s="56"/>
      <c r="N50" s="84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7">
        <f t="shared" si="1"/>
        <v>15564</v>
      </c>
      <c r="F51" s="82"/>
      <c r="G51" s="56"/>
      <c r="H51" s="56"/>
      <c r="I51" s="56"/>
      <c r="J51" s="56"/>
      <c r="K51" s="84"/>
      <c r="L51" s="82"/>
      <c r="M51" s="56"/>
      <c r="N51" s="84"/>
      <c r="O51" s="52"/>
      <c r="P51" s="56">
        <v>1000</v>
      </c>
      <c r="Q51" s="56"/>
      <c r="R51" s="56">
        <f>1185+5364+5752+2263</f>
        <v>14564</v>
      </c>
    </row>
    <row r="52" spans="1:18" ht="15" customHeight="1">
      <c r="A52" s="12">
        <v>562.99</v>
      </c>
      <c r="B52" s="30" t="s">
        <v>51</v>
      </c>
      <c r="C52" s="46"/>
      <c r="D52" s="51"/>
      <c r="E52" s="87">
        <f t="shared" si="1"/>
        <v>0</v>
      </c>
      <c r="F52" s="82"/>
      <c r="G52" s="56"/>
      <c r="H52" s="56"/>
      <c r="I52" s="56"/>
      <c r="J52" s="56"/>
      <c r="K52" s="84"/>
      <c r="L52" s="93"/>
      <c r="M52" s="56"/>
      <c r="N52" s="84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7">
        <f t="shared" si="1"/>
        <v>0</v>
      </c>
      <c r="F53" s="82"/>
      <c r="G53" s="56"/>
      <c r="H53" s="56"/>
      <c r="I53" s="56"/>
      <c r="J53" s="56"/>
      <c r="K53" s="84"/>
      <c r="L53" s="82"/>
      <c r="M53" s="56"/>
      <c r="N53" s="84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99">
        <f t="shared" si="1"/>
        <v>0</v>
      </c>
      <c r="F54" s="85"/>
      <c r="G54" s="91"/>
      <c r="H54" s="91"/>
      <c r="I54" s="91"/>
      <c r="J54" s="91"/>
      <c r="K54" s="92"/>
      <c r="L54" s="85"/>
      <c r="M54" s="91"/>
      <c r="N54" s="92"/>
      <c r="O54" s="58"/>
      <c r="P54" s="91"/>
      <c r="Q54" s="91"/>
      <c r="R54" s="91"/>
    </row>
    <row r="55" spans="1:18" ht="15" customHeight="1" thickBot="1">
      <c r="A55" s="14"/>
      <c r="B55" s="72" t="s">
        <v>53</v>
      </c>
      <c r="C55" s="75"/>
      <c r="D55" s="94">
        <f aca="true" t="shared" si="2" ref="D55:R55">SUM(D4:D54)</f>
        <v>8440168</v>
      </c>
      <c r="E55" s="95">
        <f t="shared" si="2"/>
        <v>8659892</v>
      </c>
      <c r="F55" s="96">
        <f t="shared" si="2"/>
        <v>141046</v>
      </c>
      <c r="G55" s="97">
        <f t="shared" si="2"/>
        <v>1165612</v>
      </c>
      <c r="H55" s="97">
        <f t="shared" si="2"/>
        <v>159537</v>
      </c>
      <c r="I55" s="97">
        <f t="shared" si="2"/>
        <v>0</v>
      </c>
      <c r="J55" s="97">
        <f t="shared" si="2"/>
        <v>258127</v>
      </c>
      <c r="K55" s="98">
        <f t="shared" si="2"/>
        <v>83123</v>
      </c>
      <c r="L55" s="96">
        <f t="shared" si="2"/>
        <v>2425739</v>
      </c>
      <c r="M55" s="97">
        <f t="shared" si="2"/>
        <v>1058956</v>
      </c>
      <c r="N55" s="98">
        <f t="shared" si="2"/>
        <v>279735</v>
      </c>
      <c r="O55" s="94">
        <f t="shared" si="2"/>
        <v>0</v>
      </c>
      <c r="P55" s="97">
        <f t="shared" si="2"/>
        <v>592247</v>
      </c>
      <c r="Q55" s="97">
        <f t="shared" si="2"/>
        <v>2481206</v>
      </c>
      <c r="R55" s="97">
        <f t="shared" si="2"/>
        <v>14564</v>
      </c>
    </row>
    <row r="56" spans="1:5" ht="13.5" thickTop="1">
      <c r="A56" s="15"/>
      <c r="E56" s="40"/>
    </row>
    <row r="57" spans="1:7" ht="12.75">
      <c r="A57" s="3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0">
        <v>94.7</v>
      </c>
      <c r="E59" s="25"/>
    </row>
    <row r="60" spans="1:6" ht="12.75">
      <c r="A60" s="15"/>
      <c r="B60" s="27" t="s">
        <v>81</v>
      </c>
      <c r="D60" s="50">
        <v>262500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0.038502325540462644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0">
        <f>SUM(C71:C75)</f>
        <v>1807445</v>
      </c>
      <c r="D70" s="63">
        <f>SUM(D71:D75)</f>
        <v>0.2087144966703973</v>
      </c>
      <c r="E70" s="2"/>
      <c r="F70" s="2"/>
      <c r="G70" s="2"/>
    </row>
    <row r="71" spans="2:7" ht="12.75">
      <c r="B71" s="33" t="s">
        <v>58</v>
      </c>
      <c r="C71" s="43">
        <f>F55</f>
        <v>141046</v>
      </c>
      <c r="D71" s="64">
        <f>F55/$E$55</f>
        <v>0.01628727009528525</v>
      </c>
      <c r="E71" s="2"/>
      <c r="F71" s="2"/>
      <c r="G71" s="2"/>
    </row>
    <row r="72" spans="2:7" ht="12.75">
      <c r="B72" s="33" t="s">
        <v>74</v>
      </c>
      <c r="C72" s="44">
        <f>G55</f>
        <v>1165612</v>
      </c>
      <c r="D72" s="64">
        <f>G55/$E$55</f>
        <v>0.13459890723810414</v>
      </c>
      <c r="E72" s="2"/>
      <c r="F72" s="2"/>
      <c r="G72" s="2"/>
    </row>
    <row r="73" spans="2:7" ht="12.75">
      <c r="B73" s="33" t="s">
        <v>77</v>
      </c>
      <c r="C73" s="44">
        <f>H55</f>
        <v>159537</v>
      </c>
      <c r="D73" s="64">
        <f>H55/$E$55</f>
        <v>0.018422516123757664</v>
      </c>
      <c r="E73" s="2"/>
      <c r="F73" s="2"/>
      <c r="G73" s="2"/>
    </row>
    <row r="74" spans="2:7" ht="12.75">
      <c r="B74" s="33" t="s">
        <v>71</v>
      </c>
      <c r="C74" s="44">
        <f>J55</f>
        <v>258127</v>
      </c>
      <c r="D74" s="64">
        <f>J55/$E$55</f>
        <v>0.029807184662349138</v>
      </c>
      <c r="E74" s="2"/>
      <c r="F74" s="2"/>
      <c r="G74" s="2"/>
    </row>
    <row r="75" spans="2:5" ht="13.5" thickBot="1">
      <c r="B75" s="38" t="s">
        <v>70</v>
      </c>
      <c r="C75" s="42">
        <f>K55</f>
        <v>83123</v>
      </c>
      <c r="D75" s="65">
        <f>K55/$E$55</f>
        <v>0.009598618550901097</v>
      </c>
      <c r="E75" s="2"/>
    </row>
    <row r="76" spans="2:5" ht="13.5" thickTop="1">
      <c r="B76" s="36" t="s">
        <v>68</v>
      </c>
      <c r="C76" s="101">
        <f>SUM(C77:C79)</f>
        <v>3764430</v>
      </c>
      <c r="D76" s="66">
        <f>SUM(D77:D79)</f>
        <v>0.4346971070770859</v>
      </c>
      <c r="E76" s="2"/>
    </row>
    <row r="77" spans="2:5" ht="12.75">
      <c r="B77" s="33" t="s">
        <v>66</v>
      </c>
      <c r="C77" s="44">
        <f>L55</f>
        <v>2425739</v>
      </c>
      <c r="D77" s="64">
        <f>L55/$E$55</f>
        <v>0.28011192287386494</v>
      </c>
      <c r="E77" s="2"/>
    </row>
    <row r="78" spans="2:5" ht="18.75" customHeight="1">
      <c r="B78" s="33" t="s">
        <v>67</v>
      </c>
      <c r="C78" s="44">
        <f>M55</f>
        <v>1058956</v>
      </c>
      <c r="D78" s="64">
        <f>M55/$E$55</f>
        <v>0.12228281830766481</v>
      </c>
      <c r="E78" s="2"/>
    </row>
    <row r="79" spans="2:5" ht="26.25" thickBot="1">
      <c r="B79" s="37" t="s">
        <v>72</v>
      </c>
      <c r="C79" s="42">
        <f>N55</f>
        <v>279735</v>
      </c>
      <c r="D79" s="65">
        <f>N55/$E$55</f>
        <v>0.032302365895556205</v>
      </c>
      <c r="E79" s="2"/>
    </row>
    <row r="80" spans="2:5" ht="13.5" thickTop="1">
      <c r="B80" s="39" t="s">
        <v>69</v>
      </c>
      <c r="C80" s="102">
        <f>SUM(C81:C83)</f>
        <v>3088017</v>
      </c>
      <c r="D80" s="67">
        <f>SUM(D81:D83)</f>
        <v>0.35658839625251676</v>
      </c>
      <c r="E80" s="2"/>
    </row>
    <row r="81" spans="2:5" ht="12.75">
      <c r="B81" s="33" t="s">
        <v>59</v>
      </c>
      <c r="C81" s="44">
        <f>P55</f>
        <v>592247</v>
      </c>
      <c r="D81" s="64">
        <f>P55/$E$55</f>
        <v>0.06838965197256501</v>
      </c>
      <c r="E81" s="2"/>
    </row>
    <row r="82" spans="2:5" ht="12.75">
      <c r="B82" s="33" t="s">
        <v>61</v>
      </c>
      <c r="C82" s="44">
        <f>Q55</f>
        <v>2481206</v>
      </c>
      <c r="D82" s="64">
        <f>Q55/$E$55</f>
        <v>0.2865169681099949</v>
      </c>
      <c r="E82" s="2"/>
    </row>
    <row r="83" spans="2:5" ht="13.5" thickBot="1">
      <c r="B83" s="34" t="s">
        <v>4</v>
      </c>
      <c r="C83" s="45">
        <f>R55</f>
        <v>14564</v>
      </c>
      <c r="D83" s="68">
        <f>R55/$E$55</f>
        <v>0.001681776169956854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2014-01-17T23:39:54Z</dcterms:modified>
  <cp:category/>
  <cp:version/>
  <cp:contentType/>
  <cp:contentStatus/>
</cp:coreProperties>
</file>