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Northeast Tri Pgs 46-47" sheetId="1" r:id="rId1"/>
  </sheets>
  <definedNames>
    <definedName name="_xlnm.Print_Area" localSheetId="0">'Northeast Tri Pgs 46-47'!$A$1:$O$88</definedName>
    <definedName name="_xlnm.Print_Titles" localSheetId="0">'Northeast Tri Pgs 46-47'!$1:$4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<sst xmlns="http://schemas.openxmlformats.org/spreadsheetml/2006/main" count="95" uniqueCount="87">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</sst>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('Northeast Tri Pgs 46-47'!$B$61,'Northeast Tri Pgs 46-47'!$B$69,'Northeast Tri Pgs 46-47'!$B$74:$B$76)</c:f>
              <c:strCache/>
            </c:strRef>
          </c:cat>
          <c:val>
            <c:numRef>
              <c:f>('Northeast Tri Pgs 46-47'!$C$68,'Northeast Tri Pgs 46-47'!$C$72,'Northeast Tri Pgs 46-47'!$C$74:$C$76)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64600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23.15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369761</v>
      </c>
      <c r="D5" s="10">
        <f aca="true" t="shared" si="0" ref="D5:D43">SUM(E5:O5)</f>
        <v>369761</v>
      </c>
      <c r="E5" s="13">
        <v>0</v>
      </c>
      <c r="F5" s="7"/>
      <c r="G5" s="7">
        <v>20055</v>
      </c>
      <c r="H5" s="7">
        <v>10493</v>
      </c>
      <c r="I5" s="19">
        <v>53168</v>
      </c>
      <c r="J5" s="34">
        <v>0</v>
      </c>
      <c r="K5" s="13">
        <v>51485</v>
      </c>
      <c r="L5" s="35">
        <v>0</v>
      </c>
      <c r="M5" s="7">
        <v>223706</v>
      </c>
      <c r="N5" s="80"/>
      <c r="O5" s="13">
        <f>943+9911</f>
        <v>10854</v>
      </c>
    </row>
    <row r="6" spans="1:15" ht="15">
      <c r="A6" s="36">
        <v>562.21</v>
      </c>
      <c r="B6" s="37" t="s">
        <v>15</v>
      </c>
      <c r="C6" s="11"/>
      <c r="D6" s="10">
        <f t="shared" si="0"/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108557</v>
      </c>
      <c r="D7" s="10">
        <f t="shared" si="0"/>
        <v>108557</v>
      </c>
      <c r="E7" s="11"/>
      <c r="F7" s="5"/>
      <c r="G7" s="5">
        <v>3712</v>
      </c>
      <c r="H7" s="5">
        <v>1942</v>
      </c>
      <c r="I7" s="6">
        <v>9842</v>
      </c>
      <c r="J7" s="12"/>
      <c r="K7" s="11">
        <v>41654</v>
      </c>
      <c r="L7" s="14">
        <f>6973+3023</f>
        <v>9996</v>
      </c>
      <c r="M7" s="5">
        <v>41411</v>
      </c>
      <c r="N7" s="10"/>
      <c r="O7" s="11"/>
    </row>
    <row r="8" spans="1:15" ht="15">
      <c r="A8" s="36">
        <v>562.24</v>
      </c>
      <c r="B8" s="37" t="s">
        <v>16</v>
      </c>
      <c r="C8" s="11">
        <v>1693</v>
      </c>
      <c r="D8" s="10">
        <f t="shared" si="0"/>
        <v>1693</v>
      </c>
      <c r="E8" s="11"/>
      <c r="F8" s="5"/>
      <c r="G8" s="5">
        <v>110</v>
      </c>
      <c r="H8" s="5">
        <v>58</v>
      </c>
      <c r="I8" s="6">
        <v>293</v>
      </c>
      <c r="J8" s="12"/>
      <c r="K8" s="11"/>
      <c r="L8" s="14"/>
      <c r="M8" s="5">
        <v>1232</v>
      </c>
      <c r="N8" s="10"/>
      <c r="O8" s="11"/>
    </row>
    <row r="9" spans="1:15" ht="15">
      <c r="A9" s="36">
        <v>562.25</v>
      </c>
      <c r="B9" s="59" t="s">
        <v>60</v>
      </c>
      <c r="C9" s="11">
        <v>40129</v>
      </c>
      <c r="D9" s="10">
        <f t="shared" si="0"/>
        <v>40129</v>
      </c>
      <c r="E9" s="11"/>
      <c r="F9" s="5"/>
      <c r="G9" s="5">
        <v>742</v>
      </c>
      <c r="H9" s="5">
        <v>388</v>
      </c>
      <c r="I9" s="6">
        <v>1966</v>
      </c>
      <c r="J9" s="12"/>
      <c r="K9" s="11">
        <v>28760</v>
      </c>
      <c r="L9" s="14"/>
      <c r="M9" s="5">
        <v>8273</v>
      </c>
      <c r="N9" s="10"/>
      <c r="O9" s="11"/>
    </row>
    <row r="10" spans="1:15" ht="15">
      <c r="A10" s="36">
        <v>562.26</v>
      </c>
      <c r="B10" s="59" t="s">
        <v>51</v>
      </c>
      <c r="C10" s="11">
        <v>186963</v>
      </c>
      <c r="D10" s="10">
        <f t="shared" si="0"/>
        <v>186963</v>
      </c>
      <c r="E10" s="11">
        <f>39933+33891</f>
        <v>73824</v>
      </c>
      <c r="F10" s="5"/>
      <c r="G10" s="5">
        <v>2025</v>
      </c>
      <c r="H10" s="5">
        <v>1060</v>
      </c>
      <c r="I10" s="6">
        <v>5369</v>
      </c>
      <c r="J10" s="12"/>
      <c r="K10" s="11"/>
      <c r="L10" s="14"/>
      <c r="M10" s="5"/>
      <c r="N10" s="10">
        <f>6446+75652+22587</f>
        <v>104685</v>
      </c>
      <c r="O10" s="11"/>
    </row>
    <row r="11" spans="1:15" ht="15">
      <c r="A11" s="36">
        <v>562.27</v>
      </c>
      <c r="B11" s="59" t="s">
        <v>52</v>
      </c>
      <c r="C11" s="11">
        <v>33356</v>
      </c>
      <c r="D11" s="10">
        <f t="shared" si="0"/>
        <v>33356</v>
      </c>
      <c r="E11" s="11"/>
      <c r="F11" s="5"/>
      <c r="G11" s="5"/>
      <c r="H11" s="5"/>
      <c r="I11" s="6"/>
      <c r="J11" s="12"/>
      <c r="K11" s="11">
        <v>29419</v>
      </c>
      <c r="L11" s="14"/>
      <c r="M11" s="5"/>
      <c r="N11" s="10">
        <v>3937</v>
      </c>
      <c r="O11" s="11"/>
    </row>
    <row r="12" spans="1:15" ht="15">
      <c r="A12" s="36">
        <v>562.28</v>
      </c>
      <c r="B12" s="59" t="s">
        <v>61</v>
      </c>
      <c r="C12" s="11">
        <v>301602</v>
      </c>
      <c r="D12" s="10">
        <f t="shared" si="0"/>
        <v>301602</v>
      </c>
      <c r="E12" s="11"/>
      <c r="F12" s="5"/>
      <c r="G12" s="5">
        <v>2310</v>
      </c>
      <c r="H12" s="5">
        <v>1209</v>
      </c>
      <c r="I12" s="6">
        <v>6126</v>
      </c>
      <c r="J12" s="12"/>
      <c r="K12" s="11">
        <f>21047+244952+185</f>
        <v>266184</v>
      </c>
      <c r="L12" s="14"/>
      <c r="M12" s="5">
        <v>25773</v>
      </c>
      <c r="N12" s="10"/>
      <c r="O12" s="11"/>
    </row>
    <row r="13" spans="1:15" ht="15">
      <c r="A13" s="36">
        <v>562.29</v>
      </c>
      <c r="B13" s="59" t="s">
        <v>53</v>
      </c>
      <c r="C13" s="11">
        <v>5719</v>
      </c>
      <c r="D13" s="10">
        <f t="shared" si="0"/>
        <v>5719</v>
      </c>
      <c r="E13" s="11"/>
      <c r="F13" s="5"/>
      <c r="G13" s="5">
        <v>373</v>
      </c>
      <c r="H13" s="5">
        <v>195</v>
      </c>
      <c r="I13" s="6">
        <v>989</v>
      </c>
      <c r="J13" s="12"/>
      <c r="K13" s="11"/>
      <c r="L13" s="14"/>
      <c r="M13" s="5">
        <v>4162</v>
      </c>
      <c r="N13" s="10"/>
      <c r="O13" s="11"/>
    </row>
    <row r="14" spans="1:15" ht="15">
      <c r="A14" s="36">
        <v>562.32</v>
      </c>
      <c r="B14" s="37" t="s">
        <v>17</v>
      </c>
      <c r="C14" s="11">
        <v>144261</v>
      </c>
      <c r="D14" s="10">
        <f t="shared" si="0"/>
        <v>144261</v>
      </c>
      <c r="E14" s="11"/>
      <c r="F14" s="5"/>
      <c r="G14" s="5">
        <v>5565</v>
      </c>
      <c r="H14" s="5">
        <v>2912</v>
      </c>
      <c r="I14" s="6">
        <v>14754</v>
      </c>
      <c r="J14" s="12"/>
      <c r="K14" s="11">
        <f>2677+9390+9129+2869+324</f>
        <v>24389</v>
      </c>
      <c r="L14" s="14"/>
      <c r="M14" s="5">
        <v>62076</v>
      </c>
      <c r="N14" s="10">
        <f>32723+1842</f>
        <v>34565</v>
      </c>
      <c r="O14" s="11"/>
    </row>
    <row r="15" spans="1:15" ht="15">
      <c r="A15" s="36">
        <v>562.33</v>
      </c>
      <c r="B15" s="59" t="s">
        <v>62</v>
      </c>
      <c r="C15" s="11">
        <v>31252</v>
      </c>
      <c r="D15" s="10">
        <f t="shared" si="0"/>
        <v>31252</v>
      </c>
      <c r="E15" s="11"/>
      <c r="F15" s="5"/>
      <c r="G15" s="5">
        <v>2039</v>
      </c>
      <c r="H15" s="5">
        <v>1067</v>
      </c>
      <c r="I15" s="6">
        <v>5405</v>
      </c>
      <c r="J15" s="12"/>
      <c r="K15" s="11"/>
      <c r="L15" s="14"/>
      <c r="M15" s="5">
        <v>22741</v>
      </c>
      <c r="N15" s="10"/>
      <c r="O15" s="11"/>
    </row>
    <row r="16" spans="1:15" ht="15">
      <c r="A16" s="36">
        <v>562.34</v>
      </c>
      <c r="B16" s="37" t="s">
        <v>18</v>
      </c>
      <c r="C16" s="11">
        <v>10713</v>
      </c>
      <c r="D16" s="10">
        <f t="shared" si="0"/>
        <v>10713</v>
      </c>
      <c r="E16" s="11"/>
      <c r="F16" s="5"/>
      <c r="G16" s="5">
        <v>615</v>
      </c>
      <c r="H16" s="5">
        <v>322</v>
      </c>
      <c r="I16" s="6">
        <v>1630</v>
      </c>
      <c r="J16" s="12"/>
      <c r="K16" s="11"/>
      <c r="L16" s="14"/>
      <c r="M16" s="5">
        <v>6860</v>
      </c>
      <c r="N16" s="10">
        <f>1286</f>
        <v>1286</v>
      </c>
      <c r="O16" s="11"/>
    </row>
    <row r="17" spans="1:15" ht="15">
      <c r="A17" s="36">
        <v>562.35</v>
      </c>
      <c r="B17" s="37" t="s">
        <v>19</v>
      </c>
      <c r="C17" s="11">
        <v>1104</v>
      </c>
      <c r="D17" s="10">
        <f t="shared" si="0"/>
        <v>1104</v>
      </c>
      <c r="E17" s="11"/>
      <c r="F17" s="5"/>
      <c r="G17" s="5">
        <v>72</v>
      </c>
      <c r="H17" s="5">
        <v>38</v>
      </c>
      <c r="I17" s="6">
        <v>191</v>
      </c>
      <c r="J17" s="12"/>
      <c r="K17" s="11"/>
      <c r="L17" s="14"/>
      <c r="M17" s="5">
        <v>803</v>
      </c>
      <c r="N17" s="10"/>
      <c r="O17" s="11"/>
    </row>
    <row r="18" spans="1:15" ht="15">
      <c r="A18" s="36">
        <v>562.39</v>
      </c>
      <c r="B18" s="37" t="s">
        <v>20</v>
      </c>
      <c r="C18" s="11">
        <v>37676</v>
      </c>
      <c r="D18" s="10">
        <f t="shared" si="0"/>
        <v>37676</v>
      </c>
      <c r="E18" s="11"/>
      <c r="F18" s="5"/>
      <c r="G18" s="5">
        <v>2458</v>
      </c>
      <c r="H18" s="5">
        <v>1286</v>
      </c>
      <c r="I18" s="6">
        <v>6516</v>
      </c>
      <c r="J18" s="12"/>
      <c r="K18" s="11"/>
      <c r="L18" s="14"/>
      <c r="M18" s="5">
        <v>27416</v>
      </c>
      <c r="N18" s="10"/>
      <c r="O18" s="11"/>
    </row>
    <row r="19" spans="1:15" ht="15">
      <c r="A19" s="36">
        <v>562.41</v>
      </c>
      <c r="B19" s="37" t="s">
        <v>21</v>
      </c>
      <c r="C19" s="11">
        <v>17</v>
      </c>
      <c r="D19" s="10">
        <f t="shared" si="0"/>
        <v>17</v>
      </c>
      <c r="E19" s="11"/>
      <c r="F19" s="5"/>
      <c r="G19" s="5"/>
      <c r="H19" s="5"/>
      <c r="I19" s="6"/>
      <c r="J19" s="12"/>
      <c r="K19" s="11"/>
      <c r="L19" s="14"/>
      <c r="M19" s="5">
        <v>17</v>
      </c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3926</v>
      </c>
      <c r="D21" s="10">
        <f t="shared" si="0"/>
        <v>3926</v>
      </c>
      <c r="E21" s="11"/>
      <c r="F21" s="5"/>
      <c r="G21" s="5"/>
      <c r="H21" s="5"/>
      <c r="I21" s="6"/>
      <c r="J21" s="12"/>
      <c r="K21" s="11"/>
      <c r="L21" s="14"/>
      <c r="M21" s="5">
        <v>3926</v>
      </c>
      <c r="N21" s="10"/>
      <c r="O21" s="11"/>
    </row>
    <row r="22" spans="1:15" ht="15">
      <c r="A22" s="36">
        <v>562.44</v>
      </c>
      <c r="B22" s="59" t="s">
        <v>64</v>
      </c>
      <c r="C22" s="11">
        <v>10829</v>
      </c>
      <c r="D22" s="10">
        <f t="shared" si="0"/>
        <v>10829</v>
      </c>
      <c r="E22" s="11">
        <v>8005</v>
      </c>
      <c r="F22" s="5"/>
      <c r="G22" s="5"/>
      <c r="H22" s="5"/>
      <c r="I22" s="6"/>
      <c r="J22" s="12"/>
      <c r="K22" s="11">
        <v>2824</v>
      </c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14575</v>
      </c>
      <c r="D24" s="10">
        <f t="shared" si="0"/>
        <v>14575</v>
      </c>
      <c r="E24" s="11">
        <v>4427</v>
      </c>
      <c r="F24" s="5"/>
      <c r="G24" s="5">
        <v>216</v>
      </c>
      <c r="H24" s="5">
        <v>113</v>
      </c>
      <c r="I24" s="6">
        <v>572</v>
      </c>
      <c r="J24" s="12"/>
      <c r="K24" s="11">
        <v>6842</v>
      </c>
      <c r="L24" s="14"/>
      <c r="M24" s="5">
        <v>2405</v>
      </c>
      <c r="N24" s="10"/>
      <c r="O24" s="11"/>
    </row>
    <row r="25" spans="1:15" ht="15">
      <c r="A25" s="36">
        <v>562.52</v>
      </c>
      <c r="B25" s="37" t="s">
        <v>23</v>
      </c>
      <c r="C25" s="11">
        <v>44447</v>
      </c>
      <c r="D25" s="10">
        <f t="shared" si="0"/>
        <v>44447</v>
      </c>
      <c r="E25" s="11"/>
      <c r="F25" s="5"/>
      <c r="G25" s="5">
        <v>2240</v>
      </c>
      <c r="H25" s="5">
        <v>1172</v>
      </c>
      <c r="I25" s="6">
        <v>5940</v>
      </c>
      <c r="J25" s="12"/>
      <c r="K25" s="11"/>
      <c r="L25" s="14"/>
      <c r="M25" s="5">
        <v>24991</v>
      </c>
      <c r="N25" s="10">
        <f>2700+2700+3954+500</f>
        <v>9854</v>
      </c>
      <c r="O25" s="11">
        <v>250</v>
      </c>
    </row>
    <row r="26" spans="1:15" ht="15">
      <c r="A26" s="36">
        <v>562.53</v>
      </c>
      <c r="B26" s="59" t="s">
        <v>66</v>
      </c>
      <c r="C26" s="11">
        <v>53308</v>
      </c>
      <c r="D26" s="10">
        <f t="shared" si="0"/>
        <v>53308</v>
      </c>
      <c r="E26" s="11"/>
      <c r="F26" s="5"/>
      <c r="G26" s="5">
        <v>1598</v>
      </c>
      <c r="H26" s="5">
        <v>836</v>
      </c>
      <c r="I26" s="6">
        <v>4236</v>
      </c>
      <c r="J26" s="12">
        <v>22667</v>
      </c>
      <c r="K26" s="11"/>
      <c r="L26" s="14"/>
      <c r="M26" s="5">
        <v>17821</v>
      </c>
      <c r="N26" s="10">
        <f>4700+1450</f>
        <v>6150</v>
      </c>
      <c r="O26" s="11"/>
    </row>
    <row r="27" spans="1:15" ht="15">
      <c r="A27" s="36">
        <v>562.54</v>
      </c>
      <c r="B27" s="59" t="s">
        <v>67</v>
      </c>
      <c r="C27" s="11">
        <v>373189</v>
      </c>
      <c r="D27" s="10">
        <f t="shared" si="0"/>
        <v>373189</v>
      </c>
      <c r="E27" s="11"/>
      <c r="F27" s="5">
        <v>34440</v>
      </c>
      <c r="G27" s="5">
        <v>13640</v>
      </c>
      <c r="H27" s="5">
        <v>7137</v>
      </c>
      <c r="I27" s="6">
        <v>1722</v>
      </c>
      <c r="J27" s="12">
        <v>14508</v>
      </c>
      <c r="K27" s="11"/>
      <c r="L27" s="14"/>
      <c r="M27" s="5">
        <v>152148</v>
      </c>
      <c r="N27" s="10">
        <f>5345+135664+8585</f>
        <v>149594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146788</v>
      </c>
      <c r="D29" s="10">
        <f t="shared" si="0"/>
        <v>146788</v>
      </c>
      <c r="E29" s="11"/>
      <c r="F29" s="5">
        <v>13930</v>
      </c>
      <c r="G29" s="5">
        <v>5254</v>
      </c>
      <c r="H29" s="5">
        <v>2749</v>
      </c>
      <c r="I29" s="6"/>
      <c r="J29" s="12"/>
      <c r="K29" s="11"/>
      <c r="L29" s="14"/>
      <c r="M29" s="5">
        <v>58609</v>
      </c>
      <c r="N29" s="10">
        <f>270+65976</f>
        <v>66246</v>
      </c>
      <c r="O29" s="11"/>
    </row>
    <row r="30" spans="1:15" ht="15">
      <c r="A30" s="36">
        <v>562.57</v>
      </c>
      <c r="B30" s="59" t="s">
        <v>68</v>
      </c>
      <c r="C30" s="11">
        <v>16470</v>
      </c>
      <c r="D30" s="10">
        <f t="shared" si="0"/>
        <v>16470</v>
      </c>
      <c r="E30" s="11"/>
      <c r="F30" s="5">
        <v>317</v>
      </c>
      <c r="G30" s="5">
        <v>119</v>
      </c>
      <c r="H30" s="5">
        <v>62</v>
      </c>
      <c r="I30" s="6"/>
      <c r="J30" s="12">
        <v>14640</v>
      </c>
      <c r="K30" s="11"/>
      <c r="L30" s="14"/>
      <c r="M30" s="5">
        <v>1332</v>
      </c>
      <c r="N30" s="10"/>
      <c r="O30" s="11"/>
    </row>
    <row r="31" spans="1:15" ht="15">
      <c r="A31" s="36">
        <v>562.58</v>
      </c>
      <c r="B31" s="59" t="s">
        <v>55</v>
      </c>
      <c r="C31" s="11">
        <v>10477</v>
      </c>
      <c r="D31" s="10">
        <f t="shared" si="0"/>
        <v>10477</v>
      </c>
      <c r="E31" s="11"/>
      <c r="F31" s="5">
        <v>1543</v>
      </c>
      <c r="G31" s="5">
        <v>582</v>
      </c>
      <c r="H31" s="5">
        <v>305</v>
      </c>
      <c r="I31" s="6"/>
      <c r="J31" s="12"/>
      <c r="K31" s="11"/>
      <c r="L31" s="14"/>
      <c r="M31" s="5">
        <v>6493</v>
      </c>
      <c r="N31" s="10">
        <f>1554</f>
        <v>1554</v>
      </c>
      <c r="O31" s="11"/>
    </row>
    <row r="32" spans="1:15" ht="15">
      <c r="A32" s="36">
        <v>562.59</v>
      </c>
      <c r="B32" s="59" t="s">
        <v>56</v>
      </c>
      <c r="C32" s="11">
        <v>1892</v>
      </c>
      <c r="D32" s="10">
        <f t="shared" si="0"/>
        <v>1892</v>
      </c>
      <c r="E32" s="11"/>
      <c r="F32" s="6">
        <v>359</v>
      </c>
      <c r="G32" s="5">
        <v>135</v>
      </c>
      <c r="H32" s="6">
        <v>71</v>
      </c>
      <c r="I32" s="6"/>
      <c r="J32" s="12"/>
      <c r="K32" s="11"/>
      <c r="L32" s="14"/>
      <c r="M32" s="6">
        <v>1327</v>
      </c>
      <c r="N32" s="81"/>
      <c r="O32" s="11"/>
    </row>
    <row r="33" spans="1:15" ht="15">
      <c r="A33" s="36">
        <v>562.6</v>
      </c>
      <c r="B33" s="37" t="s">
        <v>26</v>
      </c>
      <c r="C33" s="11">
        <v>10159</v>
      </c>
      <c r="D33" s="10">
        <f t="shared" si="0"/>
        <v>10159</v>
      </c>
      <c r="E33" s="11"/>
      <c r="F33" s="5">
        <v>1398</v>
      </c>
      <c r="G33" s="5">
        <v>527</v>
      </c>
      <c r="H33" s="5">
        <v>276</v>
      </c>
      <c r="I33" s="6"/>
      <c r="J33" s="12"/>
      <c r="K33" s="11"/>
      <c r="L33" s="14"/>
      <c r="M33" s="5">
        <v>5883</v>
      </c>
      <c r="N33" s="10">
        <f>2075</f>
        <v>2075</v>
      </c>
      <c r="O33" s="11"/>
    </row>
    <row r="34" spans="1:15" ht="15">
      <c r="A34" s="36">
        <v>562.71</v>
      </c>
      <c r="B34" s="37" t="s">
        <v>27</v>
      </c>
      <c r="C34" s="11">
        <v>23993</v>
      </c>
      <c r="D34" s="10">
        <f t="shared" si="0"/>
        <v>23993</v>
      </c>
      <c r="E34" s="11"/>
      <c r="F34" s="5"/>
      <c r="G34" s="5"/>
      <c r="H34" s="5"/>
      <c r="I34" s="6"/>
      <c r="J34" s="12"/>
      <c r="K34" s="11"/>
      <c r="L34" s="14"/>
      <c r="M34" s="5">
        <v>5495</v>
      </c>
      <c r="N34" s="10">
        <f>18498</f>
        <v>18498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34303</v>
      </c>
      <c r="D40" s="10">
        <f t="shared" si="0"/>
        <v>34303</v>
      </c>
      <c r="E40" s="11"/>
      <c r="F40" s="5"/>
      <c r="G40" s="5">
        <v>2238</v>
      </c>
      <c r="H40" s="5">
        <v>1171</v>
      </c>
      <c r="I40" s="6">
        <v>5933</v>
      </c>
      <c r="J40" s="12"/>
      <c r="K40" s="11"/>
      <c r="L40" s="14"/>
      <c r="M40" s="5">
        <v>24961</v>
      </c>
      <c r="N40" s="10"/>
      <c r="O40" s="11"/>
    </row>
    <row r="41" spans="1:15" ht="15">
      <c r="A41" s="36">
        <v>562.88</v>
      </c>
      <c r="B41" s="59" t="s">
        <v>58</v>
      </c>
      <c r="C41" s="11">
        <v>23044</v>
      </c>
      <c r="D41" s="10">
        <f t="shared" si="0"/>
        <v>23044</v>
      </c>
      <c r="E41" s="11"/>
      <c r="F41" s="5"/>
      <c r="G41" s="5"/>
      <c r="H41" s="5"/>
      <c r="I41" s="6"/>
      <c r="J41" s="12"/>
      <c r="K41" s="11">
        <v>22392</v>
      </c>
      <c r="L41" s="14"/>
      <c r="M41" s="5">
        <v>652</v>
      </c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>
        <v>18735</v>
      </c>
      <c r="D43" s="18">
        <f t="shared" si="0"/>
        <v>18735</v>
      </c>
      <c r="E43" s="15"/>
      <c r="F43" s="8">
        <v>3240</v>
      </c>
      <c r="G43" s="8">
        <v>1222</v>
      </c>
      <c r="H43" s="8">
        <v>639</v>
      </c>
      <c r="I43" s="17"/>
      <c r="J43" s="16"/>
      <c r="K43" s="15"/>
      <c r="L43" s="18"/>
      <c r="M43" s="8">
        <v>13634</v>
      </c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2058938</v>
      </c>
      <c r="D44" s="64">
        <f>SUM(E44:O44)</f>
        <v>2058938</v>
      </c>
      <c r="E44" s="65">
        <f aca="true" t="shared" si="1" ref="E44:O44">SUM(E5:E43)</f>
        <v>86256</v>
      </c>
      <c r="F44" s="63">
        <f t="shared" si="1"/>
        <v>55227</v>
      </c>
      <c r="G44" s="63">
        <f t="shared" si="1"/>
        <v>67847</v>
      </c>
      <c r="H44" s="63">
        <f t="shared" si="1"/>
        <v>35501</v>
      </c>
      <c r="I44" s="63">
        <f t="shared" si="1"/>
        <v>124652</v>
      </c>
      <c r="J44" s="66">
        <f t="shared" si="1"/>
        <v>51815</v>
      </c>
      <c r="K44" s="65">
        <f t="shared" si="1"/>
        <v>473949</v>
      </c>
      <c r="L44" s="67">
        <f t="shared" si="1"/>
        <v>9996</v>
      </c>
      <c r="M44" s="63">
        <f t="shared" si="1"/>
        <v>744147</v>
      </c>
      <c r="N44" s="64">
        <f t="shared" si="1"/>
        <v>398444</v>
      </c>
      <c r="O44" s="65">
        <f t="shared" si="1"/>
        <v>11104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>
        <v>58924</v>
      </c>
      <c r="D49" s="10">
        <f t="shared" si="2"/>
        <v>58924</v>
      </c>
      <c r="E49" s="11"/>
      <c r="F49" s="5"/>
      <c r="G49" s="5"/>
      <c r="H49" s="5"/>
      <c r="I49" s="6"/>
      <c r="J49" s="12">
        <v>6557</v>
      </c>
      <c r="K49" s="11"/>
      <c r="L49" s="14">
        <v>19672</v>
      </c>
      <c r="M49" s="5">
        <v>7671</v>
      </c>
      <c r="N49" s="10">
        <f>25024</f>
        <v>25024</v>
      </c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2117862</v>
      </c>
      <c r="D56" s="72">
        <f>SUM(E56:O56)</f>
        <v>2117862</v>
      </c>
      <c r="E56" s="73">
        <f aca="true" t="shared" si="3" ref="E56:O56">SUM(E44:E55)</f>
        <v>86256</v>
      </c>
      <c r="F56" s="71">
        <f t="shared" si="3"/>
        <v>55227</v>
      </c>
      <c r="G56" s="71">
        <f t="shared" si="3"/>
        <v>67847</v>
      </c>
      <c r="H56" s="71">
        <f t="shared" si="3"/>
        <v>35501</v>
      </c>
      <c r="I56" s="74">
        <f t="shared" si="3"/>
        <v>124652</v>
      </c>
      <c r="J56" s="75">
        <f t="shared" si="3"/>
        <v>58372</v>
      </c>
      <c r="K56" s="73">
        <f t="shared" si="3"/>
        <v>473949</v>
      </c>
      <c r="L56" s="76">
        <f t="shared" si="3"/>
        <v>29668</v>
      </c>
      <c r="M56" s="71">
        <f t="shared" si="3"/>
        <v>751818</v>
      </c>
      <c r="N56" s="83">
        <f t="shared" si="3"/>
        <v>423468</v>
      </c>
      <c r="O56" s="73">
        <f t="shared" si="3"/>
        <v>11104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86256</v>
      </c>
      <c r="D62" s="45">
        <f>E56/D56</f>
        <v>0.04072786612158866</v>
      </c>
    </row>
    <row r="63" spans="2:4" ht="15">
      <c r="B63" s="24" t="s">
        <v>2</v>
      </c>
      <c r="C63" s="46">
        <f>F56</f>
        <v>55227</v>
      </c>
      <c r="D63" s="45">
        <f>F56/D56</f>
        <v>0.026076769874524404</v>
      </c>
    </row>
    <row r="64" spans="2:4" ht="15">
      <c r="B64" s="24" t="s">
        <v>3</v>
      </c>
      <c r="C64" s="46">
        <f>G56</f>
        <v>67847</v>
      </c>
      <c r="D64" s="45">
        <f>G56/D56</f>
        <v>0.03203560949674719</v>
      </c>
    </row>
    <row r="65" spans="2:4" ht="15">
      <c r="B65" s="24" t="s">
        <v>4</v>
      </c>
      <c r="C65" s="46">
        <f>H56</f>
        <v>35501</v>
      </c>
      <c r="D65" s="45">
        <f>H56/D56</f>
        <v>0.016762659701151445</v>
      </c>
    </row>
    <row r="66" spans="2:4" ht="15">
      <c r="B66" s="24" t="s">
        <v>5</v>
      </c>
      <c r="C66" s="46">
        <f>I56</f>
        <v>124652</v>
      </c>
      <c r="D66" s="45">
        <f>I56/D56</f>
        <v>0.05885747041119771</v>
      </c>
    </row>
    <row r="67" spans="2:4" ht="15">
      <c r="B67" s="53" t="s">
        <v>46</v>
      </c>
      <c r="C67" s="47">
        <f>J56</f>
        <v>58372</v>
      </c>
      <c r="D67" s="48">
        <f>J56/D56</f>
        <v>0.02756175803711479</v>
      </c>
    </row>
    <row r="68" spans="2:4" ht="15.75" thickBot="1">
      <c r="B68" s="91" t="s">
        <v>79</v>
      </c>
      <c r="C68" s="49">
        <f>SUM(C62:C67)</f>
        <v>427855</v>
      </c>
      <c r="D68" s="50">
        <f>SUM(D62:D67)</f>
        <v>0.2020221336423242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473949</v>
      </c>
      <c r="D70" s="23">
        <f>K56/D56</f>
        <v>0.22378653566662984</v>
      </c>
    </row>
    <row r="71" spans="2:4" ht="15">
      <c r="B71" s="54" t="s">
        <v>8</v>
      </c>
      <c r="C71" s="25">
        <f>L56</f>
        <v>29668</v>
      </c>
      <c r="D71" s="26">
        <f>L56/D56</f>
        <v>0.014008467029485397</v>
      </c>
    </row>
    <row r="72" spans="2:4" ht="15.75" thickBot="1">
      <c r="B72" s="91" t="s">
        <v>80</v>
      </c>
      <c r="C72" s="49">
        <f>SUM(C70:C71)</f>
        <v>503617</v>
      </c>
      <c r="D72" s="50">
        <f>SUM(D70:D71)</f>
        <v>0.23779500269611525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751818</v>
      </c>
      <c r="D74" s="23">
        <f>M56/D56</f>
        <v>0.3549891352694368</v>
      </c>
    </row>
    <row r="75" spans="2:4" ht="15">
      <c r="B75" s="22" t="s">
        <v>9</v>
      </c>
      <c r="C75" s="21">
        <f>N56</f>
        <v>423468</v>
      </c>
      <c r="D75" s="23">
        <f>N56/D56</f>
        <v>0.19995070500344214</v>
      </c>
    </row>
    <row r="76" spans="2:4" ht="15">
      <c r="B76" s="97" t="s">
        <v>50</v>
      </c>
      <c r="C76" s="25">
        <f>O56</f>
        <v>11104</v>
      </c>
      <c r="D76" s="26">
        <f>O56/D56</f>
        <v>0.0052430233886816046</v>
      </c>
    </row>
    <row r="77" spans="2:4" ht="15.75" thickBot="1">
      <c r="B77" s="91" t="s">
        <v>81</v>
      </c>
      <c r="C77" s="49">
        <f>SUM(C74:C76)</f>
        <v>1186390</v>
      </c>
      <c r="D77" s="50">
        <f>SUM(D74:D76)</f>
        <v>0.5601828636615606</v>
      </c>
    </row>
    <row r="78" spans="2:4" ht="15.75" thickBot="1">
      <c r="B78" s="94" t="s">
        <v>47</v>
      </c>
      <c r="C78" s="95">
        <f>C68+C72+C77</f>
        <v>2117862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C55:O55 A5:O53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&amp;"-,Bold"&amp;20NORTHEAST TRI-COUNTY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2014-07-09T21:37:29Z</dcterms:modified>
  <cp:category>Washington State</cp:category>
  <cp:version/>
  <cp:contentType/>
  <cp:contentStatus/>
</cp:coreProperties>
</file>